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6275" windowHeight="10545"/>
  </bookViews>
  <sheets>
    <sheet name="на 01.10.2018" sheetId="1" r:id="rId1"/>
  </sheets>
  <definedNames>
    <definedName name="_GoBack" localSheetId="0">'на 01.10.2018'!$K$116</definedName>
    <definedName name="_xlnm._FilterDatabase" localSheetId="0" hidden="1">'на 01.10.2018'!$A$6:$I$332</definedName>
    <definedName name="APPT" localSheetId="0">'на 01.10.2018'!$A$21</definedName>
    <definedName name="FIO" localSheetId="0">'на 01.10.2018'!#REF!</definedName>
    <definedName name="LAST_CELL" localSheetId="0">'на 01.10.2018'!$H$337</definedName>
    <definedName name="SIGN" localSheetId="0">'на 01.10.2018'!$A$21:$F$23</definedName>
  </definedNames>
  <calcPr calcId="124519"/>
</workbook>
</file>

<file path=xl/calcChain.xml><?xml version="1.0" encoding="utf-8"?>
<calcChain xmlns="http://schemas.openxmlformats.org/spreadsheetml/2006/main">
  <c r="G332" i="1"/>
  <c r="F332"/>
  <c r="F331" s="1"/>
  <c r="E331"/>
  <c r="D331"/>
  <c r="G330"/>
  <c r="F330"/>
  <c r="G329"/>
  <c r="F329"/>
  <c r="E328"/>
  <c r="E327" s="1"/>
  <c r="E326" s="1"/>
  <c r="D328"/>
  <c r="D327" s="1"/>
  <c r="D326" s="1"/>
  <c r="G325"/>
  <c r="F325"/>
  <c r="F324"/>
  <c r="F323" s="1"/>
  <c r="E324"/>
  <c r="D324"/>
  <c r="G324" s="1"/>
  <c r="E323"/>
  <c r="G321"/>
  <c r="F321"/>
  <c r="G320"/>
  <c r="F320"/>
  <c r="G319"/>
  <c r="F319"/>
  <c r="F316" s="1"/>
  <c r="G318"/>
  <c r="F318"/>
  <c r="G317"/>
  <c r="F317"/>
  <c r="E316"/>
  <c r="D316"/>
  <c r="F315"/>
  <c r="F312" s="1"/>
  <c r="E315"/>
  <c r="D315"/>
  <c r="D314" s="1"/>
  <c r="E314"/>
  <c r="F313"/>
  <c r="E313"/>
  <c r="D313"/>
  <c r="D310" s="1"/>
  <c r="E312"/>
  <c r="D312"/>
  <c r="D311" s="1"/>
  <c r="E311"/>
  <c r="F310"/>
  <c r="E310"/>
  <c r="E309"/>
  <c r="D309"/>
  <c r="E308"/>
  <c r="G307"/>
  <c r="F307"/>
  <c r="G306"/>
  <c r="F306"/>
  <c r="F305" s="1"/>
  <c r="F304" s="1"/>
  <c r="E305"/>
  <c r="D305"/>
  <c r="D304" s="1"/>
  <c r="E304"/>
  <c r="G304" s="1"/>
  <c r="G303"/>
  <c r="F303"/>
  <c r="F301" s="1"/>
  <c r="F298" s="1"/>
  <c r="G302"/>
  <c r="F302"/>
  <c r="F300" s="1"/>
  <c r="E301"/>
  <c r="D301"/>
  <c r="D298" s="1"/>
  <c r="E300"/>
  <c r="E297" s="1"/>
  <c r="E296" s="1"/>
  <c r="D300"/>
  <c r="E298"/>
  <c r="D297"/>
  <c r="G295"/>
  <c r="F295"/>
  <c r="F294" s="1"/>
  <c r="E294"/>
  <c r="D294"/>
  <c r="G293"/>
  <c r="F293"/>
  <c r="G292"/>
  <c r="F292"/>
  <c r="F291" s="1"/>
  <c r="F288" s="1"/>
  <c r="E291"/>
  <c r="D291"/>
  <c r="F290"/>
  <c r="E290"/>
  <c r="E289" s="1"/>
  <c r="D290"/>
  <c r="G290" s="1"/>
  <c r="E288"/>
  <c r="D288"/>
  <c r="E287"/>
  <c r="E286"/>
  <c r="G285"/>
  <c r="F285"/>
  <c r="G284"/>
  <c r="F284"/>
  <c r="E283"/>
  <c r="D283"/>
  <c r="G283" s="1"/>
  <c r="G282"/>
  <c r="F282"/>
  <c r="F280" s="1"/>
  <c r="G281"/>
  <c r="F281"/>
  <c r="E280"/>
  <c r="D280"/>
  <c r="G280" s="1"/>
  <c r="G279"/>
  <c r="F279"/>
  <c r="F264" s="1"/>
  <c r="G278"/>
  <c r="F278"/>
  <c r="G277"/>
  <c r="F277"/>
  <c r="G276"/>
  <c r="F276"/>
  <c r="G275"/>
  <c r="F275"/>
  <c r="G274"/>
  <c r="F274"/>
  <c r="G273"/>
  <c r="F273"/>
  <c r="G272"/>
  <c r="F272"/>
  <c r="G271"/>
  <c r="F271"/>
  <c r="G270"/>
  <c r="F270"/>
  <c r="F269" s="1"/>
  <c r="E269"/>
  <c r="D269"/>
  <c r="G269" s="1"/>
  <c r="G268"/>
  <c r="F268"/>
  <c r="G267"/>
  <c r="F267"/>
  <c r="G266"/>
  <c r="F266"/>
  <c r="E265"/>
  <c r="D265"/>
  <c r="E264"/>
  <c r="D264"/>
  <c r="E263"/>
  <c r="E261"/>
  <c r="E258" s="1"/>
  <c r="G255"/>
  <c r="F255"/>
  <c r="G254"/>
  <c r="F254"/>
  <c r="G253"/>
  <c r="F253"/>
  <c r="G252"/>
  <c r="F252"/>
  <c r="F250" s="1"/>
  <c r="F249" s="1"/>
  <c r="F248" s="1"/>
  <c r="F247" s="1"/>
  <c r="G251"/>
  <c r="F251"/>
  <c r="E250"/>
  <c r="E249" s="1"/>
  <c r="E248" s="1"/>
  <c r="E247" s="1"/>
  <c r="D250"/>
  <c r="G246"/>
  <c r="F246"/>
  <c r="G245"/>
  <c r="F245"/>
  <c r="G244"/>
  <c r="F244"/>
  <c r="F241" s="1"/>
  <c r="G243"/>
  <c r="F243"/>
  <c r="G242"/>
  <c r="F242"/>
  <c r="E241"/>
  <c r="D241"/>
  <c r="G240"/>
  <c r="F240"/>
  <c r="G239"/>
  <c r="F239"/>
  <c r="G238"/>
  <c r="F238"/>
  <c r="G237"/>
  <c r="F237"/>
  <c r="G236"/>
  <c r="F236"/>
  <c r="G235"/>
  <c r="F235"/>
  <c r="E234"/>
  <c r="G234" s="1"/>
  <c r="D234"/>
  <c r="G233"/>
  <c r="F233"/>
  <c r="F232"/>
  <c r="F229" s="1"/>
  <c r="E232"/>
  <c r="D232"/>
  <c r="G232" s="1"/>
  <c r="E229"/>
  <c r="G226"/>
  <c r="F226"/>
  <c r="G225"/>
  <c r="F225"/>
  <c r="G224"/>
  <c r="F224"/>
  <c r="G223"/>
  <c r="F223"/>
  <c r="G222"/>
  <c r="F222"/>
  <c r="G221"/>
  <c r="F221"/>
  <c r="G220"/>
  <c r="F220"/>
  <c r="G219"/>
  <c r="F219"/>
  <c r="G218"/>
  <c r="F218"/>
  <c r="G217"/>
  <c r="F217"/>
  <c r="G216"/>
  <c r="F216"/>
  <c r="G215"/>
  <c r="F215"/>
  <c r="G214"/>
  <c r="F214"/>
  <c r="G213"/>
  <c r="F213"/>
  <c r="G212"/>
  <c r="F212"/>
  <c r="F203" s="1"/>
  <c r="F200" s="1"/>
  <c r="F168" s="1"/>
  <c r="G211"/>
  <c r="F211"/>
  <c r="G210"/>
  <c r="F210"/>
  <c r="G209"/>
  <c r="F209"/>
  <c r="G208"/>
  <c r="F208"/>
  <c r="G207"/>
  <c r="F207"/>
  <c r="G206"/>
  <c r="F206"/>
  <c r="G205"/>
  <c r="F205"/>
  <c r="F202" s="1"/>
  <c r="F199" s="1"/>
  <c r="G204"/>
  <c r="F204"/>
  <c r="E203"/>
  <c r="G203" s="1"/>
  <c r="D203"/>
  <c r="E202"/>
  <c r="E201" s="1"/>
  <c r="D202"/>
  <c r="D199" s="1"/>
  <c r="D200"/>
  <c r="D168" s="1"/>
  <c r="E199"/>
  <c r="G197"/>
  <c r="F197"/>
  <c r="G196"/>
  <c r="F196"/>
  <c r="G195"/>
  <c r="F195"/>
  <c r="G194"/>
  <c r="F194"/>
  <c r="G193"/>
  <c r="F193"/>
  <c r="G192"/>
  <c r="F192"/>
  <c r="G191"/>
  <c r="F191"/>
  <c r="G190"/>
  <c r="F190"/>
  <c r="G189"/>
  <c r="F189"/>
  <c r="G188"/>
  <c r="F188"/>
  <c r="G187"/>
  <c r="F187"/>
  <c r="F186"/>
  <c r="E186"/>
  <c r="D186"/>
  <c r="G186" s="1"/>
  <c r="E185"/>
  <c r="G184"/>
  <c r="F184"/>
  <c r="G183"/>
  <c r="F183"/>
  <c r="G182"/>
  <c r="F182"/>
  <c r="G181"/>
  <c r="F181"/>
  <c r="G180"/>
  <c r="F180"/>
  <c r="G179"/>
  <c r="F179"/>
  <c r="G178"/>
  <c r="F178"/>
  <c r="G177"/>
  <c r="F177"/>
  <c r="G176"/>
  <c r="F176"/>
  <c r="G175"/>
  <c r="F175"/>
  <c r="G174"/>
  <c r="F174"/>
  <c r="G173"/>
  <c r="F173"/>
  <c r="G172"/>
  <c r="F172"/>
  <c r="G171"/>
  <c r="F171"/>
  <c r="F170" s="1"/>
  <c r="F169" s="1"/>
  <c r="E170"/>
  <c r="E169" s="1"/>
  <c r="D170"/>
  <c r="G165"/>
  <c r="F165"/>
  <c r="G164"/>
  <c r="F164"/>
  <c r="G163"/>
  <c r="F163"/>
  <c r="G162"/>
  <c r="F162"/>
  <c r="G161"/>
  <c r="F161"/>
  <c r="G160"/>
  <c r="F160"/>
  <c r="G159"/>
  <c r="F159"/>
  <c r="G158"/>
  <c r="F158"/>
  <c r="G157"/>
  <c r="F157"/>
  <c r="G156"/>
  <c r="F156"/>
  <c r="F154" s="1"/>
  <c r="G155"/>
  <c r="F155"/>
  <c r="E154"/>
  <c r="D154"/>
  <c r="G153"/>
  <c r="F153"/>
  <c r="G152"/>
  <c r="F152"/>
  <c r="G151"/>
  <c r="F151"/>
  <c r="G150"/>
  <c r="F150"/>
  <c r="G149"/>
  <c r="F149"/>
  <c r="G148"/>
  <c r="F148"/>
  <c r="G147"/>
  <c r="F147"/>
  <c r="E146"/>
  <c r="D146"/>
  <c r="G146" s="1"/>
  <c r="F145"/>
  <c r="E145"/>
  <c r="D145"/>
  <c r="G145" s="1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3"/>
  <c r="G132"/>
  <c r="F132"/>
  <c r="G131"/>
  <c r="F131"/>
  <c r="G130"/>
  <c r="F130"/>
  <c r="G129"/>
  <c r="F129"/>
  <c r="G128"/>
  <c r="F128"/>
  <c r="F127" s="1"/>
  <c r="E127"/>
  <c r="D127"/>
  <c r="D105" s="1"/>
  <c r="D85" s="1"/>
  <c r="G126"/>
  <c r="F126"/>
  <c r="G125"/>
  <c r="F125"/>
  <c r="G124"/>
  <c r="F124"/>
  <c r="G123"/>
  <c r="F123"/>
  <c r="G122"/>
  <c r="F122"/>
  <c r="G121"/>
  <c r="F121"/>
  <c r="G120"/>
  <c r="F120"/>
  <c r="G119"/>
  <c r="F119"/>
  <c r="G118"/>
  <c r="F118"/>
  <c r="G117"/>
  <c r="F117"/>
  <c r="G116"/>
  <c r="F116"/>
  <c r="G115"/>
  <c r="F115"/>
  <c r="G114"/>
  <c r="F114"/>
  <c r="F113" s="1"/>
  <c r="E113"/>
  <c r="D113"/>
  <c r="G113" s="1"/>
  <c r="G112"/>
  <c r="F112"/>
  <c r="G111"/>
  <c r="F111"/>
  <c r="G110"/>
  <c r="F110"/>
  <c r="G109"/>
  <c r="F109"/>
  <c r="G108"/>
  <c r="F108"/>
  <c r="G107"/>
  <c r="F107"/>
  <c r="F106" s="1"/>
  <c r="F86" s="1"/>
  <c r="F14" s="1"/>
  <c r="F10" s="1"/>
  <c r="E106"/>
  <c r="D106"/>
  <c r="G106" s="1"/>
  <c r="E104"/>
  <c r="G102"/>
  <c r="F102"/>
  <c r="G101"/>
  <c r="F101"/>
  <c r="G100"/>
  <c r="F100"/>
  <c r="G99"/>
  <c r="F99"/>
  <c r="E98"/>
  <c r="D98"/>
  <c r="G98" s="1"/>
  <c r="G97"/>
  <c r="F97"/>
  <c r="G96"/>
  <c r="F96"/>
  <c r="F95" s="1"/>
  <c r="E95"/>
  <c r="D95"/>
  <c r="G95" s="1"/>
  <c r="G94"/>
  <c r="F94"/>
  <c r="F93"/>
  <c r="E93"/>
  <c r="G93" s="1"/>
  <c r="D93"/>
  <c r="G92"/>
  <c r="F92"/>
  <c r="G91"/>
  <c r="F91"/>
  <c r="F90" s="1"/>
  <c r="E90"/>
  <c r="D90"/>
  <c r="G89"/>
  <c r="F89"/>
  <c r="G88"/>
  <c r="F88"/>
  <c r="F87" s="1"/>
  <c r="E87"/>
  <c r="D87"/>
  <c r="E86"/>
  <c r="G82"/>
  <c r="F82"/>
  <c r="G81"/>
  <c r="F81"/>
  <c r="G80"/>
  <c r="F80"/>
  <c r="G79"/>
  <c r="F79"/>
  <c r="E78"/>
  <c r="D78"/>
  <c r="D77" s="1"/>
  <c r="E77"/>
  <c r="G76"/>
  <c r="F76"/>
  <c r="G75"/>
  <c r="F75"/>
  <c r="E74"/>
  <c r="G74" s="1"/>
  <c r="D74"/>
  <c r="G73"/>
  <c r="F73"/>
  <c r="G72"/>
  <c r="F72"/>
  <c r="G71"/>
  <c r="F71"/>
  <c r="F70"/>
  <c r="E70"/>
  <c r="D70"/>
  <c r="G70" s="1"/>
  <c r="G69"/>
  <c r="F69"/>
  <c r="G68"/>
  <c r="F68"/>
  <c r="G67"/>
  <c r="F67"/>
  <c r="G66"/>
  <c r="F66"/>
  <c r="G65"/>
  <c r="F65"/>
  <c r="G64"/>
  <c r="F64"/>
  <c r="E63"/>
  <c r="D63"/>
  <c r="G63" s="1"/>
  <c r="G62"/>
  <c r="F62"/>
  <c r="G61"/>
  <c r="F61"/>
  <c r="G60"/>
  <c r="F60"/>
  <c r="G59"/>
  <c r="F59"/>
  <c r="G58"/>
  <c r="F58"/>
  <c r="G57"/>
  <c r="F57"/>
  <c r="F56" s="1"/>
  <c r="E56"/>
  <c r="D56"/>
  <c r="G55"/>
  <c r="F55"/>
  <c r="G54"/>
  <c r="F54"/>
  <c r="E53"/>
  <c r="D53"/>
  <c r="G53" s="1"/>
  <c r="E52"/>
  <c r="E51" s="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F39"/>
  <c r="F38" s="1"/>
  <c r="E39"/>
  <c r="D39"/>
  <c r="D38" s="1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F20" s="1"/>
  <c r="G26"/>
  <c r="F26"/>
  <c r="G25"/>
  <c r="F25"/>
  <c r="G24"/>
  <c r="F24"/>
  <c r="G23"/>
  <c r="F23"/>
  <c r="E22"/>
  <c r="E19" s="1"/>
  <c r="G19" s="1"/>
  <c r="D22"/>
  <c r="G21"/>
  <c r="F21"/>
  <c r="E20"/>
  <c r="E17" s="1"/>
  <c r="D20"/>
  <c r="D19"/>
  <c r="D17"/>
  <c r="F328" l="1"/>
  <c r="F327" s="1"/>
  <c r="F326" s="1"/>
  <c r="F322" s="1"/>
  <c r="D323"/>
  <c r="G323" s="1"/>
  <c r="E260"/>
  <c r="F297"/>
  <c r="F299"/>
  <c r="F263"/>
  <c r="D231"/>
  <c r="E262"/>
  <c r="D287"/>
  <c r="G287" s="1"/>
  <c r="G291"/>
  <c r="E299"/>
  <c r="F265"/>
  <c r="F283"/>
  <c r="G288"/>
  <c r="G294"/>
  <c r="F234"/>
  <c r="F198"/>
  <c r="D201"/>
  <c r="F231"/>
  <c r="F230" s="1"/>
  <c r="D198"/>
  <c r="E14"/>
  <c r="E10" s="1"/>
  <c r="D185"/>
  <c r="E200"/>
  <c r="E198" s="1"/>
  <c r="G198" s="1"/>
  <c r="G202"/>
  <c r="D144"/>
  <c r="D143" s="1"/>
  <c r="G154"/>
  <c r="F146"/>
  <c r="F144" s="1"/>
  <c r="F143" s="1"/>
  <c r="F105"/>
  <c r="F85" s="1"/>
  <c r="F98"/>
  <c r="F63"/>
  <c r="F52" s="1"/>
  <c r="F78"/>
  <c r="F77" s="1"/>
  <c r="F17"/>
  <c r="F13" s="1"/>
  <c r="F53"/>
  <c r="F74"/>
  <c r="G39"/>
  <c r="E38"/>
  <c r="G38" s="1"/>
  <c r="G22"/>
  <c r="F22"/>
  <c r="D18"/>
  <c r="E18"/>
  <c r="F19"/>
  <c r="F18" s="1"/>
  <c r="F262"/>
  <c r="D13"/>
  <c r="F104"/>
  <c r="F103" s="1"/>
  <c r="F287"/>
  <c r="F286" s="1"/>
  <c r="F289"/>
  <c r="G298"/>
  <c r="G56"/>
  <c r="D52"/>
  <c r="D104"/>
  <c r="F201"/>
  <c r="D230"/>
  <c r="D228"/>
  <c r="G258"/>
  <c r="D261"/>
  <c r="D258" s="1"/>
  <c r="D263"/>
  <c r="G263" s="1"/>
  <c r="D296"/>
  <c r="D308"/>
  <c r="G170"/>
  <c r="D169"/>
  <c r="G250"/>
  <c r="D249"/>
  <c r="F311"/>
  <c r="F309"/>
  <c r="F261"/>
  <c r="F258" s="1"/>
  <c r="F296"/>
  <c r="D299"/>
  <c r="G90"/>
  <c r="G261"/>
  <c r="G265"/>
  <c r="G309"/>
  <c r="G313"/>
  <c r="G331"/>
  <c r="G20"/>
  <c r="G78"/>
  <c r="D86"/>
  <c r="G87"/>
  <c r="G127"/>
  <c r="G200"/>
  <c r="G264"/>
  <c r="D286"/>
  <c r="G286" s="1"/>
  <c r="G296"/>
  <c r="G300"/>
  <c r="G308"/>
  <c r="G312"/>
  <c r="G316"/>
  <c r="G310"/>
  <c r="G314"/>
  <c r="G17"/>
  <c r="G201"/>
  <c r="G297"/>
  <c r="G301"/>
  <c r="F314"/>
  <c r="G327"/>
  <c r="G77"/>
  <c r="G199"/>
  <c r="D229"/>
  <c r="G229" s="1"/>
  <c r="G241"/>
  <c r="D289"/>
  <c r="G289" s="1"/>
  <c r="G299"/>
  <c r="G305"/>
  <c r="G311"/>
  <c r="G315"/>
  <c r="G326"/>
  <c r="G328"/>
  <c r="E105"/>
  <c r="E144"/>
  <c r="E167"/>
  <c r="E231"/>
  <c r="E322"/>
  <c r="D322" l="1"/>
  <c r="G322" s="1"/>
  <c r="D9"/>
  <c r="E259"/>
  <c r="E257"/>
  <c r="E256" s="1"/>
  <c r="G185"/>
  <c r="F185"/>
  <c r="F167" s="1"/>
  <c r="F166" s="1"/>
  <c r="E168"/>
  <c r="G168" s="1"/>
  <c r="F228"/>
  <c r="F227" s="1"/>
  <c r="D14"/>
  <c r="D10" s="1"/>
  <c r="G10" s="1"/>
  <c r="F51"/>
  <c r="F16"/>
  <c r="F9"/>
  <c r="E16"/>
  <c r="E15" s="1"/>
  <c r="G18"/>
  <c r="E166"/>
  <c r="G249"/>
  <c r="D248"/>
  <c r="G104"/>
  <c r="D103"/>
  <c r="G144"/>
  <c r="E84"/>
  <c r="E143"/>
  <c r="G143" s="1"/>
  <c r="D227"/>
  <c r="G52"/>
  <c r="D51"/>
  <c r="G51" s="1"/>
  <c r="D16"/>
  <c r="D84"/>
  <c r="D83" s="1"/>
  <c r="F84"/>
  <c r="F83" s="1"/>
  <c r="F260"/>
  <c r="F259" s="1"/>
  <c r="G231"/>
  <c r="E230"/>
  <c r="G230" s="1"/>
  <c r="E228"/>
  <c r="G105"/>
  <c r="E85"/>
  <c r="E103"/>
  <c r="G103" s="1"/>
  <c r="F308"/>
  <c r="F257"/>
  <c r="F256" s="1"/>
  <c r="G169"/>
  <c r="D167"/>
  <c r="D166" s="1"/>
  <c r="D262"/>
  <c r="G262" s="1"/>
  <c r="D260"/>
  <c r="G86"/>
  <c r="F15"/>
  <c r="G14" l="1"/>
  <c r="F12"/>
  <c r="F8" s="1"/>
  <c r="F7" s="1"/>
  <c r="D259"/>
  <c r="G259" s="1"/>
  <c r="D257"/>
  <c r="G260"/>
  <c r="E83"/>
  <c r="G83" s="1"/>
  <c r="E12"/>
  <c r="G84"/>
  <c r="G248"/>
  <c r="D247"/>
  <c r="G247" s="1"/>
  <c r="G228"/>
  <c r="E227"/>
  <c r="G227" s="1"/>
  <c r="G166"/>
  <c r="E13"/>
  <c r="G85"/>
  <c r="D12"/>
  <c r="D15"/>
  <c r="G15" s="1"/>
  <c r="G16"/>
  <c r="G167"/>
  <c r="F11" l="1"/>
  <c r="E9"/>
  <c r="G9" s="1"/>
  <c r="G13"/>
  <c r="D256"/>
  <c r="G256" s="1"/>
  <c r="G257"/>
  <c r="D11"/>
  <c r="D8"/>
  <c r="D7" s="1"/>
  <c r="E11"/>
  <c r="E8"/>
  <c r="G12"/>
  <c r="E7" l="1"/>
  <c r="G7" s="1"/>
  <c r="G8"/>
  <c r="G11"/>
</calcChain>
</file>

<file path=xl/sharedStrings.xml><?xml version="1.0" encoding="utf-8"?>
<sst xmlns="http://schemas.openxmlformats.org/spreadsheetml/2006/main" count="1035" uniqueCount="466">
  <si>
    <t xml:space="preserve">Анализ исполнения расходов краевого бюджета на 1 октября 2018 года </t>
  </si>
  <si>
    <t>КЦСР</t>
  </si>
  <si>
    <t xml:space="preserve">Наименование государственной программы, подпрограммы, основного мероприятия, мероприятия </t>
  </si>
  <si>
    <t>Источник финансирования</t>
  </si>
  <si>
    <t>Ассигнования 2018 год, тыс. руб.</t>
  </si>
  <si>
    <t>Расход по ЛС,  тыс. руб.</t>
  </si>
  <si>
    <t>Остаток, тыс. руб.</t>
  </si>
  <si>
    <t>Исп., %</t>
  </si>
  <si>
    <t>Должность, Ф.И.О. ответственного за реализацию мероприятия</t>
  </si>
  <si>
    <r>
      <t xml:space="preserve">Информация о причинах неполного исполнения бюджетных средств </t>
    </r>
    <r>
      <rPr>
        <b/>
        <sz val="11"/>
        <color rgb="FFFF0000"/>
        <rFont val="Times New Roman"/>
        <family val="1"/>
        <charset val="204"/>
      </rPr>
      <t>(менее 70,0%)</t>
    </r>
    <r>
      <rPr>
        <sz val="11"/>
        <color rgb="FFFF0000"/>
        <rFont val="Times New Roman"/>
        <family val="1"/>
        <charset val="204"/>
      </rPr>
      <t xml:space="preserve">;  </t>
    </r>
    <r>
      <rPr>
        <sz val="11"/>
        <rFont val="Times New Roman"/>
        <family val="1"/>
        <charset val="204"/>
      </rPr>
      <t>о проведенных мероприятиях (выполненных работах, оказанных услугах и т.п.)  в отчетном периоде; о принимаемых мерах по эффективному использованию бюджетных средств</t>
    </r>
  </si>
  <si>
    <t>Всего по Министерству социального развития Пермского края</t>
  </si>
  <si>
    <t>всего</t>
  </si>
  <si>
    <t>Краевой бюджет</t>
  </si>
  <si>
    <t>Федеральный бюджет</t>
  </si>
  <si>
    <t xml:space="preserve">Внебюджетные средства </t>
  </si>
  <si>
    <t>0300000000</t>
  </si>
  <si>
    <t>Государственная программа Пермского края "Социальная поддержка жителей Пермского края"</t>
  </si>
  <si>
    <t>Визе М.В., заместитель министра, начальник управления реализации государственных гарантий</t>
  </si>
  <si>
    <t>0310000000</t>
  </si>
  <si>
    <t>Подпрограмма "Социальная поддержка семей с детьми. Профилактика социального сиротства и защита прав детей-сирот"</t>
  </si>
  <si>
    <t>Подъянова Н.Е., заместитель министра</t>
  </si>
  <si>
    <t>0310100000</t>
  </si>
  <si>
    <t>Основное мероприятие "Государственная социальная поддержка семей и детей"</t>
  </si>
  <si>
    <t>031012С010</t>
  </si>
  <si>
    <t>Выплата компенсации части родительской платы за обучение детей из малоимущих многодетных семей в государственных (муниципальных) учреждениях (организациях) - музыкальных школах, художественных школах, школах искусств и спортивных школах</t>
  </si>
  <si>
    <t>Лохматова О.В., заместитель начальника управления  реализации государственных гарантий социальной защиты, начальник отдела социальной помощи и поддержки</t>
  </si>
  <si>
    <t>031012С020</t>
  </si>
  <si>
    <t>Обеспечение жильем молодых семей</t>
  </si>
  <si>
    <t>Предоставление социальных выплат молодым семьям на приобретение (строительство) жилья на территории ПК в размере 30-35%, софинансирование ФЦП "Жилище" (оплата ранее принятых обязательств)</t>
  </si>
  <si>
    <t xml:space="preserve">Кессер М.Н., начальник отдела государственной поддержки отдельных категорий граждан управления реализации государственных гарантий </t>
  </si>
  <si>
    <t>Предоставление дополнительной социальной выплаты молодым семьям при рождении (усыновлении) 1 ребенка в размере 5 % от расчетной (средней) стоимости жилья</t>
  </si>
  <si>
    <t>Предоставление социальных выплат молодым семьям за счет средств краевого бюджета в размере 10 % расчетной (средней) стоимости жилья</t>
  </si>
  <si>
    <t>Предоставление дополнительной социальной выплаты молодым семьям при рождении (усыновлении) 1 ребенка в размере 100 процентов от суммы, указанной в свидетельстве</t>
  </si>
  <si>
    <t>0310152700</t>
  </si>
  <si>
    <t>Единовременное пособие беременной жене военнослужащего, проходящего военную службу по призыву, и ежемесячное пособие на ребенка военнослужащего, проходящего военную службу по призыву</t>
  </si>
  <si>
    <t>0310153800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</si>
  <si>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</si>
  <si>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0310155730</t>
  </si>
  <si>
    <t>Ежемесячная выплата в связи с рождением (усыновлением) первого ребенка</t>
  </si>
  <si>
    <t>0310170250</t>
  </si>
  <si>
    <t>Предоставление сертификатов на региональный материнский капитал</t>
  </si>
  <si>
    <t>0310170260</t>
  </si>
  <si>
    <t>Предоставление ежемесячных денежных выплат многодетным малоимущим семьям</t>
  </si>
  <si>
    <t>0310170270</t>
  </si>
  <si>
    <t>Предоставление ежемесячной денежной компенсации на оплату коммунальных услуг многодетным малоимущим семьям</t>
  </si>
  <si>
    <t>0310170290</t>
  </si>
  <si>
    <t>Предоставление ежемесячного пособия на ребенка семьям, имеющим детей</t>
  </si>
  <si>
    <t>0310170300</t>
  </si>
  <si>
    <t>Предоставление единовременного социального пособия беременным женщинам и кормящим матерям из малоимущих семей, а также при многоплодном рождении</t>
  </si>
  <si>
    <t>0310170470</t>
  </si>
  <si>
    <t>Предоставление единовременной денежной выплаты при рождении первого ребенка</t>
  </si>
  <si>
    <t>03101R4970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</si>
  <si>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</si>
  <si>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0310200000</t>
  </si>
  <si>
    <t>Основное мероприятие "Создание среды, дружественной к детям, благоприятной для развития семьи и семейных отношений"</t>
  </si>
  <si>
    <t>031022С030</t>
  </si>
  <si>
    <t>Организация и проведение мероприятий с семьями и детьми, создание среды, дружественной к детям</t>
  </si>
  <si>
    <t>Проведение краевого семейного форума</t>
  </si>
  <si>
    <t>Подъянова Н.Е., заместитель министра, и.о. начальника отдела семейной политики и профилактики семейного неблагополучия</t>
  </si>
  <si>
    <t>Проведение конкурса "Лучшая замещающая семья"</t>
  </si>
  <si>
    <t>Кель Т.Г., начальник отдела опеки и попечительства над несовершеннолетними</t>
  </si>
  <si>
    <t>Проведение краевого конкурса будущих мам</t>
  </si>
  <si>
    <t>Поддержка семейных клубов и консультационных центров</t>
  </si>
  <si>
    <t>Участие семей и детей в мероприятиях краевого и федерального уровней</t>
  </si>
  <si>
    <t>Информационное сопровождение деятельности в сфере семейной политики</t>
  </si>
  <si>
    <t>Создание и поддержка краевого ресурсного центра по работе с семьями</t>
  </si>
  <si>
    <t>Реализация проекта "Родительские университеты"</t>
  </si>
  <si>
    <t>031022С040</t>
  </si>
  <si>
    <t>Сопровождение и реабилитация семей и детей, находящихся в трудной жизненной ситуации</t>
  </si>
  <si>
    <t xml:space="preserve">Подъянова Н.Е., заместитель министра, и.о. начальника отдела семейной политики и профилактики семейного неблагополучия                                  Кель Т.Г., начальник отдела опеки и попечительства над несовершеннолетними                              </t>
  </si>
  <si>
    <t>031022С350</t>
  </si>
  <si>
    <t>Проведение ежегодного конкурса "Лучшая многодетная семья года"</t>
  </si>
  <si>
    <t>0310270480</t>
  </si>
  <si>
    <t>Предоставление единовременного денежного вознаграждения гражданам, награжденным почетным знаком Пермского края "За достойное воспитание детей"</t>
  </si>
  <si>
    <t>0310300000</t>
  </si>
  <si>
    <t>Основное мероприятие "Поддержка детей, нуждающихся в особой заботе государства"</t>
  </si>
  <si>
    <t>0310300110</t>
  </si>
  <si>
    <t>Обеспечение деятельности (оказание услуг, выполнение работ) государственных учреждений (организаций)</t>
  </si>
  <si>
    <t>Чиркова Е.Н., заведующий сектором по работе с организациями для детей, нуждающихся в государственной поддержке</t>
  </si>
  <si>
    <t>031032С060</t>
  </si>
  <si>
    <t>Дополнительные меры по социальной поддержке детей-сирот и детей, оставшихся без попечения родителей</t>
  </si>
  <si>
    <t xml:space="preserve"> Чиркова Е.Н., заведующий сектором по работе с организациями для детей, нуждающихся в государственной поддержке</t>
  </si>
  <si>
    <t>031032С100</t>
  </si>
  <si>
    <t>Мероприятия с детьми, нуждающимися в особой заботе государства, и специалистами, работающими с такими детьми</t>
  </si>
  <si>
    <t>Создание и поддержка ресурсного центра по работе с детьми, нуждающимися в особой заботе государства</t>
  </si>
  <si>
    <t>Мероприятия с детьми и сотрудниками организаций для детей-сирот и детей, оставшихся без попечения родителей</t>
  </si>
  <si>
    <t xml:space="preserve">Кель Т.Г., начальник отдела опеки и попечительства над несовершеннолетними Чиркова Е.Н., заведующий сектором по работе с организациями для детей, нуждающихся в государственной поддержке             </t>
  </si>
  <si>
    <t>Проведение курса адаптивного обучения родителей детей-инвалидов необходимым навыкам ухода и реабилитации</t>
  </si>
  <si>
    <t>Пешехонова А.М., начальник отдела по делам инвалидов</t>
  </si>
  <si>
    <t>0310352600</t>
  </si>
  <si>
    <t>Выплата единовременного пособия при всех формах устройства детей, лишенных родительского попечения, в семью</t>
  </si>
  <si>
    <t>0310359400</t>
  </si>
  <si>
    <t>Перевозка между субъектами Российской Федерации, а также в пределах территорий государств - участников СНГ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</si>
  <si>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0310370310</t>
  </si>
  <si>
    <t>Единовременные денежные пособия гражданам, усыновившим ребенка (детей) из числа детей-сирот и детей, оставшихся без попечения родителей</t>
  </si>
  <si>
    <t>0310370320</t>
  </si>
  <si>
    <t>Меры по социальной поддержке детей-сирот и детей, оставшихся без попечения родителей</t>
  </si>
  <si>
    <t>Вознаграждение приемных родителей</t>
  </si>
  <si>
    <t>Ежемесячные денежные выплаты приемным семьям</t>
  </si>
  <si>
    <t>Единовременная денежная выплата на приобретение оборудования</t>
  </si>
  <si>
    <t>Ежемесячные денежные выплаты семьям опекунов</t>
  </si>
  <si>
    <t>Единовременные социальные пособия лицам из числа детей-сирот и детей, оставшихся без попечения родителей</t>
  </si>
  <si>
    <t>0310370330</t>
  </si>
  <si>
    <t>Предоставление мер социальной поддержки по постинтернатному сопровождению</t>
  </si>
  <si>
    <t>03103R5140</t>
  </si>
  <si>
    <t>Поддержка семей, воспитывающих детей-инвалидов в рамках реализации пилотного проекта в сфере реабилитации и абилитации инвалидов</t>
  </si>
  <si>
    <t>Организация сопровождения семей с детьми-инвалидами</t>
  </si>
  <si>
    <t>Организация временного пребывания детей-инвалидов в принимающих семьях</t>
  </si>
  <si>
    <t>Организация предоставления сиделки семьям, воспитывающих детей-инвалидов с третьей степенью ограничения жизнедеятельности</t>
  </si>
  <si>
    <t>0310400000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</si>
  <si>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оздоровлении, участии в общественной жизни"</t>
  </si>
  <si>
    <t>031042С130</t>
  </si>
  <si>
    <t>Поддержка ресурсного центра в сфере оздоровления детей</t>
  </si>
  <si>
    <t>031042С140</t>
  </si>
  <si>
    <t>Мероприятия по организации оздоровления и отдыха детей</t>
  </si>
  <si>
    <t>0310500000</t>
  </si>
  <si>
    <t>Основное мероприятие "Профилактика жестокого обращения с детьми и реабилитация несовершеннолетних, находящихся в конфликте с законом и пострадавших от тяжких и особо тяжких преступлений"</t>
  </si>
  <si>
    <t>0310500110</t>
  </si>
  <si>
    <t>Обучение кандидатов в замещающие родители, постинтернатные воспитатели</t>
  </si>
  <si>
    <t>Предоставление психологической помощи семьям, в которых ребенок подвергся насилию</t>
  </si>
  <si>
    <t>031052С150</t>
  </si>
  <si>
    <t>Социализация и реабилитация несовершеннолетних, находящихся в конфликте с законом, профилактика школьного насилия, повторной преступности среди несовершеннолетних</t>
  </si>
  <si>
    <t>031052С160</t>
  </si>
  <si>
    <t>Профилактика насилия и жестокого обращения с детьми</t>
  </si>
  <si>
    <t>0320000000</t>
  </si>
  <si>
    <t>Подпрограмма "Предоставление мер социальной помощи и поддержки, социального обслуживания отдельным категориям граждан Пермского края"</t>
  </si>
  <si>
    <t>0320100000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</si>
  <si>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</si>
  <si>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032012С170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</si>
  <si>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</si>
  <si>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032012С180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</si>
  <si>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</si>
  <si>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0320200000</t>
  </si>
  <si>
    <t>Основное мероприятие "Меры социальной поддержки ветеранов труда"</t>
  </si>
  <si>
    <t>0320270090</t>
  </si>
  <si>
    <t>Предоставление ежемесячной денежной компенсации, дополнительной ежемесячной денежной компенсации на оплату жилого помещения, коммунальных услуг ветеранам труда</t>
  </si>
  <si>
    <t>0320270440</t>
  </si>
  <si>
    <t>Ежемесячные денежные выплаты ветеранам труда</t>
  </si>
  <si>
    <t>0320300000</t>
  </si>
  <si>
    <t>Основное мероприятие "Меры социальной поддержки тружеников тыла"</t>
  </si>
  <si>
    <t>0320370110</t>
  </si>
  <si>
    <t>Ежемесячные денежные выплаты лицам, проработавшим в тылу в период Великой Отечественной войны 1941-1945 годов</t>
  </si>
  <si>
    <t>0320400000</t>
  </si>
  <si>
    <t>Основное мероприятие "Меры социальной поддержки пенсионеров, имеющих большой страховой стаж"</t>
  </si>
  <si>
    <t>0320470110</t>
  </si>
  <si>
    <t>Ежемесячные денежные выплаты пенсионерам, имеющим большой страховой стаж</t>
  </si>
  <si>
    <t>0320470120</t>
  </si>
  <si>
    <t>Предоставление ежемесячной денежной компенсации, дополнительной ежемесячной денежной компенсации на оплату жилого помещения, коммунальных услуг пенсионерам, имеющим большой страховой стаж</t>
  </si>
  <si>
    <t>0320500000</t>
  </si>
  <si>
    <t>Основное мероприятие "Меры социальной поддержки реабилитированных лиц и лиц, признанных пострадавшими от политических репрессий"</t>
  </si>
  <si>
    <t>032052С190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</si>
  <si>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</si>
  <si>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032052С200</t>
  </si>
  <si>
    <t>Компенсация расходов по проезду 1 раз в год реабилитированным лицам, возмещение затрат на погребение в случае смерти реабилитированных лиц</t>
  </si>
  <si>
    <t>0320570130</t>
  </si>
  <si>
    <t>Ежемесячные денежные выплаты реабилитированным лицам и лицам, признанным пострадавшими от политических репрессий</t>
  </si>
  <si>
    <t>0320570140</t>
  </si>
  <si>
    <t>Предоставление ежемесячной денежной компенсации, дополнительной ежемесячной денежной компенсации на оплату жилого помещения, коммунальных услуг реабилитированным лицам и лицам, признанным пострадавшими от политических репрессий</t>
  </si>
  <si>
    <t>0320600000</t>
  </si>
  <si>
    <t>Основное мероприятие "Меры социальной помощи и поддержки отдельных категорий населения Пермского края"</t>
  </si>
  <si>
    <t>0320607710</t>
  </si>
  <si>
    <t>Оказание мер социальной поддержки семьям граждан, погибших в результате авиационной катастрофы самолета АН-148, произошедшей 11 февраля 2018 года</t>
  </si>
  <si>
    <t>0320623010</t>
  </si>
  <si>
    <t>Оказание материальной помощи пострадавшим при чрезвычайной ситуации в школе № 127 г. Перми</t>
  </si>
  <si>
    <t>0320623040</t>
  </si>
  <si>
    <t>Оказание материальной помощи для возмещения затрат по изготовлению и установке надгробия Гатауллину Анвару, Герою Советского Союза</t>
  </si>
  <si>
    <t>0320623050</t>
  </si>
  <si>
    <t>Предоставление единовременной денежной выплаты отдельным категориям граждан Пермского края</t>
  </si>
  <si>
    <t>0320623060</t>
  </si>
  <si>
    <t>Оказание материальной помощи приемному родителю Окуловой С.В.</t>
  </si>
  <si>
    <t>032062С220</t>
  </si>
  <si>
    <t>Предоставление гражданам субсидий на оплату жилого помещения и коммунальных услуг</t>
  </si>
  <si>
    <t>032062С230</t>
  </si>
  <si>
    <t>Предоставление государственной социальной помощи</t>
  </si>
  <si>
    <t>Предоставление государственной социальной помощи в форме социального пособия</t>
  </si>
  <si>
    <t>Предоставление государственной социальной помощи на основании социального контракта</t>
  </si>
  <si>
    <t>032062С240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</si>
  <si>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</si>
  <si>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 xml:space="preserve">Булгаков М.А.., начальник отдела развития социальной инфраструктуры </t>
  </si>
  <si>
    <t>032062С270</t>
  </si>
  <si>
    <t>Реализация Закона Пермского края "О мерах социальной поддержки детей защитников Отечества, погибших в годы Великой Отечественной войны"</t>
  </si>
  <si>
    <t>032062С340</t>
  </si>
  <si>
    <t>Компенсация отдельным категориям граждан оплаты взноса на капитальный ремонт общего имущества в многоквартирном доме (расходы не софинансируемые из федерального бюджета)</t>
  </si>
  <si>
    <t>0320630090</t>
  </si>
  <si>
    <t>Социальная поддержка Героев Советского Союза, Героев Российской Федерации и полных кавалеров ордена Славы</t>
  </si>
  <si>
    <t>0320651340</t>
  </si>
  <si>
    <t>Обеспечение жильем отдельных категорий граждан, установленных Федеральным законом от 12 января 1995 г. № 5-ФЗ "О ветеранах", в соответствии с Указом Президента Российской Федерации от 7 мая 2008 г. № 714 "Об обеспечении жильем ветеранов Великой Отечественной войны 1941 - 1945 годов"</t>
  </si>
  <si>
    <t>0320651350</t>
  </si>
  <si>
    <t>Обеспечение жильем отдельных категорий граждан, установленных Федеральным законом от 12 января 1995 г. № 5-ФЗ "О ветеранах"</t>
  </si>
  <si>
    <t>0320651370</t>
  </si>
  <si>
    <t>Предоставление отдельных мер социальной поддержки граждан, подвергшихся воздействию радиации</t>
  </si>
  <si>
    <t>0320651760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</si>
  <si>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</si>
  <si>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0320651980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</si>
  <si>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</si>
  <si>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0320652200</t>
  </si>
  <si>
    <t>Осуществление ежегодной денежной выплаты лицам, награжденным нагрудным знаком "Почетный донор России"</t>
  </si>
  <si>
    <t>0320652400</t>
  </si>
  <si>
    <t>Государственное единовременное пособие и ежемесячная денежная компенсация гражданам при возникновении поствакцинальных осложнений</t>
  </si>
  <si>
    <t>0320652500</t>
  </si>
  <si>
    <t>Оплата жилищно-коммунальных услуг отдельным категориям граждан</t>
  </si>
  <si>
    <t>Предоставление мер социальной поддержки по оплате жилого помещения, коммунальных услуг и твердого топлива по Федеральному закону "О ветеранах" (за исключением ветеранов труда)</t>
  </si>
  <si>
    <t>Предоставление мер социальной поддержки по оплате жилого помещения, коммунальных услуг и твердого топлива по Федеральному закону "О социальной защите инвалидов в Российской Федерации"</t>
  </si>
  <si>
    <t>Предоставление мер социальной поддержки по оплате жилого помещения, коммунальных услуг и твердого топлива лицам, подвергшимся воздействию радиации</t>
  </si>
  <si>
    <t>Расходы на предоставление льгот по оплате жилищно-коммунальных услуг и твердого топлива отдельным категориям граждан</t>
  </si>
  <si>
    <t>0320652800</t>
  </si>
  <si>
    <t>Выплата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</si>
  <si>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0320670160</t>
  </si>
  <si>
    <t>Возмещение стоимости гарантированного перечня услуг по погребению и социальное пособие на погребение</t>
  </si>
  <si>
    <t>0320670180</t>
  </si>
  <si>
    <t>Дополнительные меры социальной поддержки отдельным категориям пенсионеров, которым присуждены ученые степени доктора наук</t>
  </si>
  <si>
    <t>0320670190</t>
  </si>
  <si>
    <t>Пенсии за выслугу лет лицам, замещавшим государственные должности Пермского края, государственным служащим Пермского края</t>
  </si>
  <si>
    <t>0320670200</t>
  </si>
  <si>
    <t>Персональные ежемесячные денежные выплаты из средств бюджета Пермского края лицам, имеющим заслуги перед Российской Федерацией, Пермской областью, Коми-Пермяцким автономным округом, Пермским краем</t>
  </si>
  <si>
    <t>0320670210</t>
  </si>
  <si>
    <t>Ежемесячная денежная выплата отдельным категориям пенсионеров за счет средств бюджета Пермского края</t>
  </si>
  <si>
    <t>0320670220</t>
  </si>
  <si>
    <t>Ежемесячные денежные выплаты по старости и ежемесячные денежные выплаты по инвалидности из средств бюджета Пермского края бывшим руководителям сельскохозяйственных организаций</t>
  </si>
  <si>
    <t>0320670230</t>
  </si>
  <si>
    <t>Ежегодные денежные выплаты ветеранам труда Пермского края</t>
  </si>
  <si>
    <t>0320670240</t>
  </si>
  <si>
    <t>Ежегодные денежные выплаты почетным гражданам Пермского края</t>
  </si>
  <si>
    <t>03206R4620</t>
  </si>
  <si>
    <t>Компенсация отдельным категориям граждан оплаты взноса на капитальный ремонт общего имущества в многоквартирном доме</t>
  </si>
  <si>
    <t>0320700000</t>
  </si>
  <si>
    <t>Основное мероприятие "Повышение эффективности, качества и доступности услуг в сфере социального обслуживания населения Пермского края"</t>
  </si>
  <si>
    <t>0320700110</t>
  </si>
  <si>
    <t>Стационарное обслуживание инвалидов и граждан пожилого возраста</t>
  </si>
  <si>
    <t>Клементьева Е.А., начальник отдела социального обслуживания</t>
  </si>
  <si>
    <t>Дневное пребывание граждан пожилого возраста</t>
  </si>
  <si>
    <t>«Реабилитация инвалидов и детей-инвалидов в условиях временного и дневного пребывания»</t>
  </si>
  <si>
    <t>Консультативная помощь гражданам, оказавшимся в трудной жизненной ситуации</t>
  </si>
  <si>
    <t>«Предоставление услуг гражданам, находящимся в трудной жизненной ситуации»</t>
  </si>
  <si>
    <t>Социально-правовое и социально-психологическое консультирование</t>
  </si>
  <si>
    <t>Социальная реабилитация граждан, признанных нуждающимися</t>
  </si>
  <si>
    <t>032072С280</t>
  </si>
  <si>
    <t>Предоставление прочих государственных услуг в сфере социального обслуживания</t>
  </si>
  <si>
    <t>Надомное обслуживание инвалидов и граждан пожилого возраста</t>
  </si>
  <si>
    <t>Предоставление материальной помощи гражданам, находящимся в трудной жизненной ситуации</t>
  </si>
  <si>
    <t>032072С290</t>
  </si>
  <si>
    <t>Кадровое, научно-методическое и информационное сопровождение мероприятий, направленных на повышение качества жизни пожилых людей</t>
  </si>
  <si>
    <t>032072С300</t>
  </si>
  <si>
    <t>Оказание адресной социальной помощи и обучение компьютерной грамотности неработающих пенсионеров в соответствии с Социальной программой</t>
  </si>
  <si>
    <t>0320742000</t>
  </si>
  <si>
    <t>Строительство (реконструкция) объектов общественной инфраструктуры регионального значения, приобретение объектов недвижимого имущества в государственную собственность</t>
  </si>
  <si>
    <t>03207R2090</t>
  </si>
  <si>
    <t>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</si>
  <si>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0330000000</t>
  </si>
  <si>
    <t>Подпрограмма "Доступная среда. Реабилитация и создание условий для социальной интеграции инвалидов Пермского края"</t>
  </si>
  <si>
    <t>Всего</t>
  </si>
  <si>
    <t>Пешехонова A.M., начальник отдела по делам инвалидов</t>
  </si>
  <si>
    <t>0330100000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</si>
  <si>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</si>
  <si>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>033012С310</t>
  </si>
  <si>
    <t>Повышение уровня доступности приоритетных объектов и услуг в приоритетных сферах жизнедеятельности инвалидов</t>
  </si>
  <si>
    <t>Информационная поддержка мероприятий Программы</t>
  </si>
  <si>
    <t>Организация конкурса "Доступная среда" среди муниципальных образований Пермского края</t>
  </si>
  <si>
    <t>Средства на администрирование программных мероприятий</t>
  </si>
  <si>
    <t>Проведение курсов обучения специалистов, участвующих в формировании доступной среды</t>
  </si>
  <si>
    <t>Организация работы клуба для слепоглухих инвалидов "Говорящие руки"</t>
  </si>
  <si>
    <t>Оказание услуг по изданию специального звукового журнала для инвалидов по зрению</t>
  </si>
  <si>
    <t>Организация службы «Социальное такси»</t>
  </si>
  <si>
    <t>Обеспечение доступной среды в учреждениях для инвалидов социальной сферы</t>
  </si>
  <si>
    <t>Предоставление субсидии общественной организации инвалидов на создание круглосуточной телефонно-диспетчерской службы для инвалидов по слуху, проживающих в Пермском крае</t>
  </si>
  <si>
    <t>Организация и проведение краевого конкурса для инвалидов по зрению "Доступная среда – открытый мир!"</t>
  </si>
  <si>
    <t>Издание методических, реабилитационно - просветительских сборников и документальных изданий</t>
  </si>
  <si>
    <t>Субсидии редакциям печатных средств массовой информации и издающим организациям для инвалидов, издание специальной газеты для инвалидов</t>
  </si>
  <si>
    <t>Предоставление субсидии общественной организации инвалидов на поддержку веб-сайта</t>
  </si>
  <si>
    <t>Оказание услуг по проведению обучения русскому жестовому языку специалистов, оказывающих государственные услуги населению Пермского края</t>
  </si>
  <si>
    <t>0330200000</t>
  </si>
  <si>
    <t>Основное мероприятие "Совершенствование механизма предоставления услуг в сфере реабилитации и социальной интеграции инвалидов Пермского края"</t>
  </si>
  <si>
    <t>033022С320</t>
  </si>
  <si>
    <t>Повышение доступности и качества реабилитационных услуг (развитие системы реабилитации и интеграции инвалидов) в Пермском крае</t>
  </si>
  <si>
    <t>Организация предоставления услуг по проезду инвалидов по зрению в межрегиональные центры элементарной и профессиональной реабилитации</t>
  </si>
  <si>
    <t>Организация и проведение молодежного слета по социально-психологической адаптации молодых инвалидов по зрению</t>
  </si>
  <si>
    <t>Оказание услуг по проведению краевого паратуристского слета с целью реабилитации и привлечения инвалидов с нарушением опорно-двигательного аппарата к спортивному туризму</t>
  </si>
  <si>
    <t>Реабилитация детей-инвалидов методом иппотерапии</t>
  </si>
  <si>
    <t>Организация работы семейного клуба для родителей, воспитывающих детей дошкольного возраста, имеющих нарушения зрения</t>
  </si>
  <si>
    <t>Организация службы ранней помощи для детей с ОВЗ и детей-инвалидов в возрасте от 0 до 4 лет</t>
  </si>
  <si>
    <t>Оказание услуг по организации обучения поздноослепших инвалидов по зрению навыкам чтения и письма по системе Л. Брайля</t>
  </si>
  <si>
    <t>Предоставление субсидии общественной организации инвалидов на приобретение тифлотехнических средств реабилитации, не входящих в федеральный перечень, и обучение навыкам пользования ими инвалидов по зрению</t>
  </si>
  <si>
    <t>Обеспечение инвалидов, детей-инвалидов техническими средствами реабилитации и реабилитационными услугами, не предусмотренными федеральным перечнем технических средств реабилитации и услуг, предоставляемых инвалидам бесплатно</t>
  </si>
  <si>
    <t>Приобретение реабилитационного оборудования для оснащения реабилитационых центров</t>
  </si>
  <si>
    <t>Организация предоставления услуг по проведению обучающего краевого семинара по вопросам реабилитации, информационно – методической работе для реабилитологов, занимающихся комплексной реабилитацией и социальной адаптацией людей с нарушением зрения</t>
  </si>
  <si>
    <t>0330300000</t>
  </si>
  <si>
    <t>Основное мероприятие "Формирование и совершенствование системы комплексной реабилитации и абилитации инвалидов, в том числе детей-инвалидов"</t>
  </si>
  <si>
    <t>03303R5140</t>
  </si>
  <si>
    <t>Реализация мероприятий субъектов Российской Федерации в сфере реабилитации и абилитации инвалидов</t>
  </si>
  <si>
    <t>Приобретение реабилитационного оборудования, компьютерной и оргтехники для государственных учреждений, предоставляющих реабилитационные услуги</t>
  </si>
  <si>
    <t>Организация обучения специалистов учреждений, осуществляющих социальную и профессиональную реабилитацию инвалидов, в том числе детей-инвалидов, технологиям и методам комплексной реабилитации и абилитации инвалидов</t>
  </si>
  <si>
    <t>Организация социальной занятости инвалидов, в том числе детей-инвалидов, на базе производственно-интеграционных мастерских</t>
  </si>
  <si>
    <t>Организация сопровождаемого проживания</t>
  </si>
  <si>
    <t>Организация работы центров проката технических средств реабилитации для инвалидов, в том числе детей-инвалидов</t>
  </si>
  <si>
    <t>Распространение среди населения информационных материалов</t>
  </si>
  <si>
    <t>Организация работы по созданию и тиражированию методических рекомендаций по формированию системы комплексной реабилитации и абилитации инвалидов, в том числе анализ эффективности реализации пилотного проекта</t>
  </si>
  <si>
    <t>Приобретение реабилитационного оборудования, компьютерной и оргтехники для государственных учреждений, предоставляющих реабилитационные услуги</t>
  </si>
  <si>
    <t>Организация профессионального обучения инвалидов из числа безработных граждан</t>
  </si>
  <si>
    <t>Ялушич В.В., заместитель начальника управления в сфере содействия занятости, начальник отдел трудоустройства, профессионального обучения и развития кадрового потенциала</t>
  </si>
  <si>
    <t>Стимулирование работодателей к оборудованию (оснащению) рабочих мест (в том числе специальных) для трудоустройства инвалидов</t>
  </si>
  <si>
    <t>Формирование материальной базы (приобретение программного обеспечения) для организации дистанционного профессионального обучения инвалидов</t>
  </si>
  <si>
    <t>Организация оказания услуги по сопровождению инвалида при решении вопросов занятости с учетом стойких нарушений функций организма и ограничений жизнедеятельности, а также по сопровождению инвалида молодого возраста при трудоустройстве</t>
  </si>
  <si>
    <t>0340000000</t>
  </si>
  <si>
    <t>Подпрограмма "Повышение эффективности предоставления социальной помощи и поддержки"</t>
  </si>
  <si>
    <t>0340100000</t>
  </si>
  <si>
    <t>Основное мероприятие "Обеспечение реализации государственной программы"</t>
  </si>
  <si>
    <t>0340100090</t>
  </si>
  <si>
    <t>Содержание государственных органов Пермского края (в том числе органов государственной власти Пермского края)</t>
  </si>
  <si>
    <t>Устинова Е.Е., заместитель начальника управления по экономике и финансам</t>
  </si>
  <si>
    <t>0340100110</t>
  </si>
  <si>
    <t>Предоставление государственных услуг по обеспечению функций защиты прав вкладчиков по компенсационным выплатам гражданам, пострадавшим на финансовом и фондовом рынках Пермской области</t>
  </si>
  <si>
    <t>Обеспечение деятельности ГКУ ПК "Управление жилыми помещениями для детей-сирот спецжилфонда ПК"</t>
  </si>
  <si>
    <t>Обеспечение содержания жилых помещений, закрепленных за ГКУ ПК "Управление жилыми помещениями для детей-сирот спецжилфонда ПК (коммунальные услуги)"</t>
  </si>
  <si>
    <t>Предоставление гарантий социальной защиты отдельных категорий граждан</t>
  </si>
  <si>
    <t>Предоставление услуги по опеке и попечительству над совершеннолетними гражданами и в отношении несовершеннолетних лиц и лиц из числа детей-сирот и детей, оставшихся без попечения родителей</t>
  </si>
  <si>
    <t>Клементьева Е.А., 
начальник отдела
социального
обслуживания;
Кель Т.Г., начальник
отдела опеки и
попечительства над
несовершеннолетними</t>
  </si>
  <si>
    <t>034012С110</t>
  </si>
  <si>
    <t>Развитие и укрепление материально-технической базы учреждений социальной сферы</t>
  </si>
  <si>
    <t>034012С330</t>
  </si>
  <si>
    <t>Обеспечение предоставления гарантий социальной защиты отдельных категорий граждан</t>
  </si>
  <si>
    <t>Предоставление услуг по осуществлению пропаганды реформы социальной политики</t>
  </si>
  <si>
    <t>Соловьева Е.Е., начальник отдела организационно-аналитической работы управления реализации государственных гарантий социальной защиты</t>
  </si>
  <si>
    <t>Разработка, изготовление нагрудных знаков, бланков удостоверений (свидетельств) о праве на меры социальной поддержки, сертификатов</t>
  </si>
  <si>
    <t>Финансовое обеспечение мер просветительской работы</t>
  </si>
  <si>
    <t>Устинова Е.Е., заместитель начальника управления по экономике и финансам; Соловьева Е.Е., начальник отдела организационно-аналитической работы управления реализации государственных гарантий социальной защиты</t>
  </si>
  <si>
    <t>03401R2090</t>
  </si>
  <si>
    <t>0600000000</t>
  </si>
  <si>
    <t>Государственная программа Пермского края "Безопасный регион"</t>
  </si>
  <si>
    <t>0610000000</t>
  </si>
  <si>
    <t>Подпрограмма "Профилактика правонарушений"</t>
  </si>
  <si>
    <t>0610200000</t>
  </si>
  <si>
    <t>Основное мероприятие "Профилактика незаконного потребления наркотических средств"</t>
  </si>
  <si>
    <t>061022П030</t>
  </si>
  <si>
    <t>Сокращение спроса на наркотики</t>
  </si>
  <si>
    <t>Предоставление на конкурсной основе субсидий некоммерческим организациям на реализацию мероприятий по профилактике употребления ПАВ</t>
  </si>
  <si>
    <t>Предоставление на конкурсной основе субсидий организациям на реализацию аутрич проектов в муниципальных образованиях Пермского края из числа пилотных территорий</t>
  </si>
  <si>
    <t>Предоставление на конкурсной основе субсидий организациям на реализацию низкопороговых программ в муниципальных образованиях Пермского края из числа пилотных территорий</t>
  </si>
  <si>
    <t>Предоставление на конкурсной основе субсидий организациям на реализацию схемы направления наркопотребителей за лечебно-профилактическими услугами в муниципальных образованиях Пермского края из числа пилотных территорий</t>
  </si>
  <si>
    <t>Предоставление субсидий организациям на сопровождение наркопотребителей, освобождающихся из мест лишения свободы в муниципальных образованиях Пермского края</t>
  </si>
  <si>
    <t>0700000000</t>
  </si>
  <si>
    <t>Государственная программа Пермского края "Экономическая политика и инновационное развитие"</t>
  </si>
  <si>
    <t>0740000000</t>
  </si>
  <si>
    <t>Подпрограмма "Содействие занятости населения"</t>
  </si>
  <si>
    <t>0740100000</t>
  </si>
  <si>
    <t>Основное мероприятие "Активная политика занятости населения и социальная поддержка безработных граждан"</t>
  </si>
  <si>
    <t>0740100110</t>
  </si>
  <si>
    <t>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 в КГАУ ДПО "Учебный центр службы занятости"</t>
  </si>
  <si>
    <t>Профессиональное обучение и дополнительное профессиональное образование граждан в КГАУ ДПО "Учебный центр службы занятости"</t>
  </si>
  <si>
    <t>074012N120</t>
  </si>
  <si>
    <t>Расходы на уплату денежных взысканий (штрафов) за нарушение условий Соглашения о предоставлении субсидии бюджету Пермского края от 15.02.2017 №150-08-017, заключенного между Правительством Пермского края и Федеральной службой по труду и занятости по расходам на софинансирование региональных программ повышения мобильности трудовых ресурсов</t>
  </si>
  <si>
    <t>074012Ц100</t>
  </si>
  <si>
    <t>Реализация мероприятий активной политики занятости населения</t>
  </si>
  <si>
    <t>Информирование о положении на рынке труда в Пермском крае</t>
  </si>
  <si>
    <t>Организация ярмарок вакансий и учебных рабочих мест</t>
  </si>
  <si>
    <t>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</t>
  </si>
  <si>
    <t>Организация проведения оплачиваемых общественных работ</t>
  </si>
  <si>
    <t>Социальная адаптация безработных граждан на рынке труда</t>
  </si>
  <si>
    <t>Содействие самозанятости безработных граждан, включая оказание гражданам, признанным в установленном порядке безработными, и гражданам, признанным в установленном порядке безработными, прошедшим профессиональное обучение или получившим дополнительное профессиональное образование по направлению органов службы занятости, единовременной финансовой помощи при их государственной регистрации в качестве юридического лица, индивидуального предпринимателя либо крестьянского (фермерского) хозяйства, а также единовременной финансовой помощи на подготовку документов для соответствующей государственной регистрации</t>
  </si>
  <si>
    <t>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</t>
  </si>
  <si>
    <t>Профессиональное обучение и дополнительное профессиональное образование граждан</t>
  </si>
  <si>
    <t>Организация временного трудоустройства граждан</t>
  </si>
  <si>
    <t>0740152900</t>
  </si>
  <si>
    <t>Социальные выплаты безработным гражданам в соответствии с Законом Российской Федерации от 19 апреля 1991 г. N 1032-1 "О занятости населения в Российской Федерации"</t>
  </si>
  <si>
    <t>07401R5140</t>
  </si>
  <si>
    <t>Обеспечение деятельности (оказание услуг, выполнение работ) государственных учреждений (организаций) в рамках реализации пилотного проекта в сфере реабилитации и абилитации инвалидов</t>
  </si>
  <si>
    <t>Формирование материальной базы для организации профессионального дистанционного обучения инвалидов</t>
  </si>
  <si>
    <t>0740200000</t>
  </si>
  <si>
    <t>Основное мероприятие "Дополнительные мероприятия в сфере занятости населения"</t>
  </si>
  <si>
    <t>074022Ц110</t>
  </si>
  <si>
    <t>Содействие в трудоустройстве незанятых многодетных родителей, родителей, воспитывающих детей-инвалидов, на оборудованные (оснащенные) для них рабочие места (в том числе на дому)</t>
  </si>
  <si>
    <t>07402R5140</t>
  </si>
  <si>
    <t>Стимулирование работодателей к оборудованию (оснащению) рабочих мест (в том числе специальных) для трудоустройства инвалидов в Пермском крае в рамках реализации пилотного проекта в сфере реабилитации и абилитации инвалидов</t>
  </si>
  <si>
    <t>0740300000</t>
  </si>
  <si>
    <t>Основное мероприятие "Подготовка руководителей для кадрового управленческого резерва Пермского края"</t>
  </si>
  <si>
    <t>07403R0660</t>
  </si>
  <si>
    <t>Реализация Государственного плана подготовки управленческих кадров для организаций народного хозяйства Российской Федерации в Пермском крае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</si>
  <si>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</si>
  <si>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Выполнение мероприятий по обязательствам государственного управления</t>
  </si>
  <si>
    <t>0740400000</t>
  </si>
  <si>
    <t>Основное мероприятие "Обеспечение предоставления государственных услуг и выполнения функций в области содействия занятости населения"</t>
  </si>
  <si>
    <t>0740400110</t>
  </si>
  <si>
    <t>0740700000</t>
  </si>
  <si>
    <t>Основное мероприятие "Реализация отдельных мероприятий приоритетной программы "Повышение производительности труда и поддержка занятости"</t>
  </si>
  <si>
    <t>07407R5690</t>
  </si>
  <si>
    <t>Реализация мероприятий в области поддержки занятости</t>
  </si>
  <si>
    <t>Опережающее профессиональное обучение и профессиональная переподготовка, в том числе за пределами субъекта Российской Федерации, работников организаций, находящихся под риском высвобождения или высвобожденных, принятых из иных организаций после высвобождения в связи с ликвидацией либо сокращением численности или штата работников, а также повышение квалификации работников, участвующих в мероприятиях по повышению эффективности занятости в связи с реализацией программы повышения производительности труда</t>
  </si>
  <si>
    <t>0780000000</t>
  </si>
  <si>
    <t>Подпрограмма "Повышение эффективности управления государственной программой, развитие общественной инфраструктуры"</t>
  </si>
  <si>
    <t>0780100000</t>
  </si>
  <si>
    <t>Основное мероприятие "Обеспечение деятельности государственных органов"</t>
  </si>
  <si>
    <t>0780100090</t>
  </si>
  <si>
    <t>078012Ц330</t>
  </si>
  <si>
    <t>Поощрение за достижение наилучших результатов в организации финансового менеджмента главных распорядителей бюджетных средств Пермского края</t>
  </si>
  <si>
    <t>07А0000000</t>
  </si>
  <si>
    <t>Подпрограмма "Оказание содействия добровольному переселению в Пермский край соотечественников, проживающих за рубежом"</t>
  </si>
  <si>
    <t>07А0100000</t>
  </si>
  <si>
    <t>Основное мероприятие "Предоставление мер поддержки, направленных на обустройство и обеспечение жизнедеятельности участников Государственной программы Российской Федерации и членов их семей на территории Пермского края"</t>
  </si>
  <si>
    <t>07А01R0860</t>
  </si>
  <si>
    <t>Социальное обеспечение и оказание медицинской помощи участникам Государственной программы и членам их семей</t>
  </si>
  <si>
    <t>Предоставление меры социальной поддержки участникам Государственной программы РФ и членам их семей по осуществлению перевода с иностранного языка на русский и нотариальному заверению документов, необходимых для жизнеустройства в Пермском крае</t>
  </si>
  <si>
    <t>Предоставление участникам Государственной программы РФ единовременной денежной выплаты на несовершеннолетних детей, указанных в свидетельстве участника Государственной программы РФ</t>
  </si>
  <si>
    <t>Нарушение условий договоров (соглашений) о предоставлении межбюджетных трансфертов субъектам РФ текущего характера</t>
  </si>
  <si>
    <t>1300000000</t>
  </si>
  <si>
    <t>Государственная программа Пермского края "Развитие информационного общества"</t>
  </si>
  <si>
    <t>1310000000</t>
  </si>
  <si>
    <t>Подпрограмма "Развитие информационно-телекоммуникационной инфраструктуры"</t>
  </si>
  <si>
    <t>1310100000</t>
  </si>
  <si>
    <t>Основное мероприятие "Развитие отрасли информационных технологий и связи и формирование общедоступной информационно-коммуникационной среды в крае"</t>
  </si>
  <si>
    <t>1310100130</t>
  </si>
  <si>
    <t>Сопровождение, поддержка и развитие программного обеспечения, объектов ИТ-инфраструктуры, автоматизация деятельности, оказания услуг, исполнения функций государственными органами Пермского края</t>
  </si>
  <si>
    <t>Косожихина Е.И., начальник отдела информационных технологий и сопровождения регистра</t>
  </si>
  <si>
    <t>1320000000</t>
  </si>
  <si>
    <t>Подпрограмма "Открытое правительство"</t>
  </si>
  <si>
    <t>1320100000</t>
  </si>
  <si>
    <t>Основное мероприятие "Повышение доступности и качества предоставления услуг и исполнения функций в электронной форме, повышение качества государственного управления, развитие систем вовлечения граждан в государственное управление и механизмов взаимодействия государственных органов Пермского края, органов местного самоуправления муниципальных образований Пермского края, подведомственных им организаций, граждан и юридических лиц, обеспечение деятельности подведомственной организации"</t>
  </si>
  <si>
    <t>1320100130</t>
  </si>
  <si>
    <t>Расходы по сопровождению, поддержке и развитию програмного обеспечения объектов ИТ-инфраструктуры, автоматизации бюджетного процесса</t>
  </si>
  <si>
    <t>Косожихина Е.И., начальник отдела информационных технологий и сопровождения регистра;
Кель Т.Г., начальник отдела опеки и попечительства над несовершеннолетними; Пешехонова A.M., начальник отдела по делам инвалидов</t>
  </si>
  <si>
    <t>Обеспечение получения гражданами государственных и муниципальных услуг в электронной форме</t>
  </si>
  <si>
    <t>9100000000</t>
  </si>
  <si>
    <t>Обеспечение деятельности государственных органов Пермского края (в том числе органов государственной власти Пермского края) в рамках непрограммных направлений расходов</t>
  </si>
  <si>
    <t>910002Я160</t>
  </si>
  <si>
    <t>Дополнительное профессиональное образование государственных гражданских служащих Пермского края</t>
  </si>
  <si>
    <t>Абышева Т.В., и.о. начальника отдела по управлению персоналом</t>
  </si>
  <si>
    <t>По состоянию на 01.10.18 выделено 5,4 т.руб. освоение 100%</t>
  </si>
  <si>
    <t>По состоянию на 01.10.18 выделено 852,4 т.руб., освоение 90,1% ( ожидаемое исполнение 100%)</t>
  </si>
  <si>
    <t xml:space="preserve">По состоянию на 01.10.18 выделено 57 930,78 тыс.руб., освоено 33 821,52 тыс.руб. (58,38%)  Ожидаемый расход до конца года 45 421,52 тыс.руб. (78,41%). Превышение плановых показателей. </t>
  </si>
  <si>
    <t>По состоянию на 01.10.18 выделено 7 643,83 тыс.руб., освоено 6 189,11 тыс.руб. (80, 97%) Освоение до конца года 100%</t>
  </si>
  <si>
    <t xml:space="preserve">По состоянию на 01.10.18 выделено 16 173,87 тыс.руб., освоено 11 510,39 тыс.руб. (71,17%)  В октябре МСР откорректированы  ассигнования= кассовому плану на 01.10.18.  </t>
  </si>
  <si>
    <t xml:space="preserve">По состоянию на 01.10.18 выделено 14 933,97 тыс.руб., освоено 6 455,62 тыс.руб. (43,23%)  Ожидаемый расход до конца года 11 857,32 тыс.руб. (80% ). Превышение плановых показателей. </t>
  </si>
  <si>
    <t>По состоянию на 01.10.18 выделено 2 862,30 тыс.руб., освоено 1 500,00 тыс.руб. (52,41%) Освоение до конца года 98%.</t>
  </si>
  <si>
    <t>нет расходов</t>
  </si>
  <si>
    <t>По состоянию на 01.10.18 исполнение 100%,</t>
  </si>
  <si>
    <t>По состоянию на 01.10.18 выделено 79 480,44 тыс.руб., освоено 52 705,94 тыс.руб. (66,31%) Освоение до конца года 85%</t>
  </si>
  <si>
    <t>По состоянию на 01.10.18 выделено 67 263,22 тыс.руб., освоено 51 031,09 тыс.руб. (75,87%) Освоение до конца года 95%</t>
  </si>
  <si>
    <t>По состоянию на 01.10.18 выделено 2 622,06 тыс.руб., освоено 2 150,06 тыс.руб. (82%) Освоение до конца года 98%</t>
  </si>
  <si>
    <t>По состоянию на 01.10.18 выделено 22 471,55 тыс.руб., освоено 14 204,09 тыс.руб. (63,21%) Освоение до конца года 85%</t>
  </si>
  <si>
    <t>По состоянию на 01.10.18 выделено 68,50 тыс.руб., освоено 50.07 тыс.руб. (73,09%) Освоение до конца года 100%</t>
  </si>
  <si>
    <t>По состоянию на 01.10.18 выделено 1 709,00 тыс.руб., освоено 1 327,19 тыс.руб. (77,66%) Освоение до конца года 98%</t>
  </si>
  <si>
    <t>По состоянию на 01.10.18 выделено 2 031,36 тыс.руб., освоено 1 393,21 тыс.руб. (68,59%) Освоение до конца года 91%</t>
  </si>
  <si>
    <t xml:space="preserve">По состоянию на 01.10.18 выделено 28 320,97 тыс.руб., освоено 1 6 976,83 тыс.руб. (59,94%) . 08.10.18 подана заявка в МСР в ФЭО на уменьшение плана. </t>
  </si>
  <si>
    <t xml:space="preserve">По состоянию на 01.10.18 выделено 789,29 тыс.руб., освоено 783,83 тыс.руб. (99,31%) . </t>
  </si>
  <si>
    <t>По состоянию на 01.10.18 выделено 113,47 тыс.руб., освоено 36,88 тыс.руб. (32,51%) . По состоянию на 09.10.18 ТУ произведен кассовый расход в сумме 76,59 тыс.руб. Освоение 100%</t>
  </si>
  <si>
    <t>По состоянию на 01.10.18 выделено 3 366,04 тыс.руб., освоено 1 795,15 тыс.руб. (53,3%) Освоение до конца года 95%</t>
  </si>
  <si>
    <t>По состоянию на 01.10.18 выделено 4 316,12 тыс.руб., освоено 2 829,80 тыс.руб. (65,56%) Освоение до конца года 90%</t>
  </si>
  <si>
    <t xml:space="preserve"> Исполнение 100%</t>
  </si>
  <si>
    <t>По состоянию на 01.10.18 выделено 5 232,92 тыс.руб., освоено 4 291,81 тыс.руб. (82,02%) Освоение до конца года 95%</t>
  </si>
  <si>
    <t>По состоянию на 01.10.18 выделено 33 086,79 тыс.руб., освоено 24 155,99 тыс.руб. (73,01%) Освоение до конца года 95%</t>
  </si>
  <si>
    <t>По состоянию на 01.10.18 выделено 1 024,51 тыс.руб., освоено 715,92 тыс.руб. (69,88%) Освоение до конца года 90%</t>
  </si>
  <si>
    <t xml:space="preserve">По состоянию на 01.10.18 выделено 5,51 тыс.руб., освоено 2,53 тыс.руб. (45,92%). </t>
  </si>
  <si>
    <t>По состоянию на 01.10.18 выделено 993,99 тыс.руб., освоено 626,82 тыс.руб. (63,06%) Освоение до конца года 90%</t>
  </si>
  <si>
    <t>По состоянию на 01.10.18 выделено 170,02 тыс.руб., освоено 126,41 тыс.руб. (74,35%) Освоение до конца года 98%</t>
  </si>
  <si>
    <t>По состоянию на 01.10.18 выделено 197,74 тыс.руб., освоено 166,56 тыс.руб. (84,23%) Освоение до конца года 98%</t>
  </si>
  <si>
    <t>По состоянию на 01.10.18 выделено 770,12 тыс.руб., освоено 566,84 тыс.руб. (73,60%) Освоение до конца года 98%</t>
  </si>
  <si>
    <t>По состоянию на 01.10.18 выделено 13 911,96 тыс.руб., освоено 8 220,72 тыс.руб. (59,09%) Освоение до конца года 100%</t>
  </si>
  <si>
    <t>По состоянию на 01.10.18 выделено 1,46 тыс.руб., освоено 0,38 тыс.руб. (26,03%) . Нет обращений.</t>
  </si>
  <si>
    <t>По состоянию на 01.10.18 выделено 12,15 тыс.руб., освоено 0 тыс.руб. (0%) . Отправлена заявка в МСР на сумму 5,4 тыс.руб. Ожидаемое исполнение 44,44%</t>
  </si>
  <si>
    <t>По состоянию на 01.10.18 выделено 3,94 тыс.руб., освоено 1,02 тыс.руб. (25,89%) . Нет обращений.</t>
  </si>
  <si>
    <t>По состоянию на 01.10.18 выделено 32,85 тыс.руб., освоено 0 тыс.руб. (0%) . Отправлена заявка в МСР на сумму 14,60 тыс.руб. Ожидаемое исполнение 44,44%</t>
  </si>
  <si>
    <t xml:space="preserve">По состоянию на 01.10.18 выделено 9 864,45 тыс.руб., освоено 6 262,04 тыс.руб. (63,48%) Освоение до конца года 8 400,00 тыс.руб. (85%)  Превышение плановых показателей. </t>
  </si>
  <si>
    <t xml:space="preserve">По состоянию на 01.10.18 выделено 1 868,56 тыс.руб., освоено 759,19 тыс.руб. (40,63%) Освоение до конца года 939,00 тыс.руб. (50,3%)  Превышение плановых показателей. </t>
  </si>
  <si>
    <t>По состоянию на 01.10.18 выделено 1 480,00 тыс.руб., освоено 660,6 тыс.руб. (44,64%) . Неосвоение по соцконтрактам, отправлена в МСР объяснительная и подана заявка на уменьшение план.</t>
  </si>
  <si>
    <t>По состоянию на 01.10.18 выделено 2 362,78 тыс.руб., освоено 1 558,21тыс.руб. (65,95%) Освоение до конца года по мат помощи -100%, по газификации по состоянию на 01.10.18 кассовый план составил 541,71 тыс.руб., по согласованию с газовиками выплата до конца года 20 гражданам по 40,0тыс.руб. Освоение до конца года 1 341,71 тыс.руб. (99,6%)</t>
  </si>
  <si>
    <t>Министерство социального развития Пермского края (ТУ Минсоцразвития края по Чайковскому муниципальному району)</t>
  </si>
  <si>
    <t>Информация по Пермскому краю</t>
  </si>
  <si>
    <t>Информация по Территориальному управлению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</si>
</sst>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2" fillId="2" borderId="0" xfId="1" applyFont="1" applyFill="1"/>
    <xf numFmtId="0" fontId="2" fillId="2" borderId="0" xfId="1" applyFont="1" applyFill="1" applyBorder="1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horizontal="center" vertical="center"/>
    </xf>
    <xf numFmtId="4" fontId="4" fillId="2" borderId="1" xfId="1" applyNumberFormat="1" applyFont="1" applyFill="1" applyBorder="1" applyAlignment="1" applyProtection="1">
      <alignment horizontal="right"/>
    </xf>
    <xf numFmtId="4" fontId="4" fillId="2" borderId="1" xfId="1" applyNumberFormat="1" applyFont="1" applyFill="1" applyBorder="1" applyAlignment="1" applyProtection="1">
      <alignment horizontal="right" vertical="center" wrapText="1"/>
    </xf>
    <xf numFmtId="49" fontId="2" fillId="2" borderId="2" xfId="1" applyNumberFormat="1" applyFont="1" applyFill="1" applyBorder="1" applyAlignment="1" applyProtection="1">
      <alignment vertical="center" wrapText="1"/>
    </xf>
    <xf numFmtId="49" fontId="2" fillId="2" borderId="3" xfId="1" applyNumberFormat="1" applyFont="1" applyFill="1" applyBorder="1" applyAlignment="1" applyProtection="1">
      <alignment vertical="center" wrapText="1"/>
    </xf>
    <xf numFmtId="49" fontId="2" fillId="2" borderId="4" xfId="1" applyNumberFormat="1" applyFont="1" applyFill="1" applyBorder="1" applyAlignment="1" applyProtection="1">
      <alignment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left" vertical="center" wrapText="1"/>
    </xf>
    <xf numFmtId="4" fontId="2" fillId="2" borderId="1" xfId="1" applyNumberFormat="1" applyFont="1" applyFill="1" applyBorder="1" applyAlignment="1" applyProtection="1">
      <alignment horizontal="right" vertical="center" wrapText="1"/>
    </xf>
    <xf numFmtId="164" fontId="2" fillId="2" borderId="1" xfId="1" applyNumberFormat="1" applyFont="1" applyFill="1" applyBorder="1" applyAlignment="1" applyProtection="1">
      <alignment horizontal="left" vertical="center" wrapText="1"/>
    </xf>
    <xf numFmtId="49" fontId="4" fillId="2" borderId="1" xfId="1" applyNumberFormat="1" applyFont="1" applyFill="1" applyBorder="1" applyAlignment="1" applyProtection="1">
      <alignment horizontal="left" vertical="center" wrapText="1"/>
    </xf>
    <xf numFmtId="49" fontId="2" fillId="2" borderId="1" xfId="1" applyNumberFormat="1" applyFont="1" applyFill="1" applyBorder="1" applyAlignment="1" applyProtection="1">
      <alignment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left" vertical="center" wrapText="1"/>
    </xf>
    <xf numFmtId="49" fontId="4" fillId="2" borderId="11" xfId="0" applyNumberFormat="1" applyFont="1" applyFill="1" applyBorder="1" applyAlignment="1" applyProtection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left" vertical="center" wrapText="1"/>
    </xf>
    <xf numFmtId="0" fontId="4" fillId="2" borderId="0" xfId="1" applyFont="1" applyFill="1"/>
    <xf numFmtId="164" fontId="4" fillId="2" borderId="1" xfId="1" applyNumberFormat="1" applyFont="1" applyFill="1" applyBorder="1" applyAlignment="1" applyProtection="1">
      <alignment horizontal="left" vertical="center" wrapText="1"/>
    </xf>
    <xf numFmtId="0" fontId="2" fillId="2" borderId="0" xfId="1" applyFont="1" applyFill="1" applyAlignment="1">
      <alignment vertical="center"/>
    </xf>
    <xf numFmtId="49" fontId="4" fillId="2" borderId="1" xfId="1" applyNumberFormat="1" applyFont="1" applyFill="1" applyBorder="1" applyAlignment="1" applyProtection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left" vertical="center" wrapText="1"/>
    </xf>
    <xf numFmtId="49" fontId="2" fillId="3" borderId="1" xfId="1" applyNumberFormat="1" applyFont="1" applyFill="1" applyBorder="1" applyAlignment="1" applyProtection="1">
      <alignment horizontal="center" vertical="center" wrapText="1"/>
    </xf>
    <xf numFmtId="49" fontId="2" fillId="4" borderId="1" xfId="1" applyNumberFormat="1" applyFont="1" applyFill="1" applyBorder="1" applyAlignment="1" applyProtection="1">
      <alignment horizontal="center" vertical="center" wrapText="1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4" fontId="4" fillId="2" borderId="1" xfId="1" applyNumberFormat="1" applyFont="1" applyFill="1" applyBorder="1" applyAlignment="1" applyProtection="1">
      <alignment horizontal="center" vertical="center"/>
    </xf>
    <xf numFmtId="4" fontId="4" fillId="2" borderId="1" xfId="1" applyNumberFormat="1" applyFont="1" applyFill="1" applyBorder="1" applyAlignment="1" applyProtection="1">
      <alignment horizontal="center" vertical="center" wrapText="1"/>
    </xf>
    <xf numFmtId="4" fontId="2" fillId="2" borderId="1" xfId="1" applyNumberFormat="1" applyFont="1" applyFill="1" applyBorder="1" applyAlignment="1" applyProtection="1">
      <alignment horizontal="center" vertical="center" wrapText="1"/>
    </xf>
    <xf numFmtId="4" fontId="2" fillId="4" borderId="1" xfId="1" applyNumberFormat="1" applyFont="1" applyFill="1" applyBorder="1" applyAlignment="1" applyProtection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49" fontId="2" fillId="2" borderId="1" xfId="1" applyNumberFormat="1" applyFont="1" applyFill="1" applyBorder="1" applyAlignment="1" applyProtection="1">
      <alignment horizontal="left" vertical="center" wrapText="1"/>
    </xf>
    <xf numFmtId="49" fontId="2" fillId="2" borderId="1" xfId="1" applyNumberFormat="1" applyFont="1" applyFill="1" applyBorder="1" applyAlignment="1" applyProtection="1">
      <alignment horizontal="left" vertical="center" wrapText="1"/>
    </xf>
    <xf numFmtId="164" fontId="2" fillId="3" borderId="1" xfId="1" applyNumberFormat="1" applyFont="1" applyFill="1" applyBorder="1" applyAlignment="1" applyProtection="1">
      <alignment horizontal="left" vertical="center" wrapText="1"/>
    </xf>
    <xf numFmtId="49" fontId="2" fillId="3" borderId="1" xfId="1" applyNumberFormat="1" applyFont="1" applyFill="1" applyBorder="1" applyAlignment="1" applyProtection="1">
      <alignment horizontal="left" vertical="center" wrapText="1"/>
    </xf>
    <xf numFmtId="49" fontId="2" fillId="4" borderId="1" xfId="1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horizontal="center" vertical="top" wrapText="1"/>
    </xf>
    <xf numFmtId="2" fontId="2" fillId="2" borderId="1" xfId="1" applyNumberFormat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left" vertical="top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vertical="top" wrapText="1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1" xfId="1" applyNumberFormat="1" applyFont="1" applyFill="1" applyBorder="1" applyAlignment="1" applyProtection="1">
      <alignment horizontal="left" vertical="center" wrapText="1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49" fontId="2" fillId="2" borderId="3" xfId="1" applyNumberFormat="1" applyFont="1" applyFill="1" applyBorder="1" applyAlignment="1" applyProtection="1">
      <alignment horizontal="center" vertical="center" wrapText="1"/>
    </xf>
    <xf numFmtId="49" fontId="2" fillId="2" borderId="4" xfId="1" applyNumberFormat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horizontal="center" vertical="center" wrapText="1"/>
    </xf>
    <xf numFmtId="49" fontId="2" fillId="2" borderId="2" xfId="1" applyNumberFormat="1" applyFont="1" applyFill="1" applyBorder="1" applyAlignment="1" applyProtection="1">
      <alignment horizontal="left" vertical="center" wrapText="1"/>
    </xf>
    <xf numFmtId="49" fontId="2" fillId="2" borderId="3" xfId="1" applyNumberFormat="1" applyFont="1" applyFill="1" applyBorder="1" applyAlignment="1" applyProtection="1">
      <alignment horizontal="left" vertical="center" wrapText="1"/>
    </xf>
    <xf numFmtId="49" fontId="2" fillId="2" borderId="4" xfId="1" applyNumberFormat="1" applyFont="1" applyFill="1" applyBorder="1" applyAlignment="1" applyProtection="1">
      <alignment horizontal="left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4" xfId="0" applyNumberFormat="1" applyFont="1" applyFill="1" applyBorder="1" applyAlignment="1" applyProtection="1">
      <alignment horizontal="left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7" xfId="0" applyNumberFormat="1" applyFont="1" applyFill="1" applyBorder="1" applyAlignment="1" applyProtection="1">
      <alignment horizontal="center" vertical="center" wrapText="1"/>
    </xf>
    <xf numFmtId="49" fontId="4" fillId="2" borderId="9" xfId="0" applyNumberFormat="1" applyFont="1" applyFill="1" applyBorder="1" applyAlignment="1" applyProtection="1">
      <alignment horizontal="center" vertical="center" wrapText="1"/>
    </xf>
    <xf numFmtId="49" fontId="4" fillId="2" borderId="6" xfId="0" applyNumberFormat="1" applyFont="1" applyFill="1" applyBorder="1" applyAlignment="1" applyProtection="1">
      <alignment horizontal="left" vertical="center" wrapText="1"/>
    </xf>
    <xf numFmtId="49" fontId="4" fillId="2" borderId="8" xfId="0" applyNumberFormat="1" applyFont="1" applyFill="1" applyBorder="1" applyAlignment="1" applyProtection="1">
      <alignment horizontal="left" vertical="center" wrapText="1"/>
    </xf>
    <xf numFmtId="49" fontId="4" fillId="2" borderId="10" xfId="0" applyNumberFormat="1" applyFont="1" applyFill="1" applyBorder="1" applyAlignment="1" applyProtection="1">
      <alignment horizontal="left" vertical="center" wrapText="1"/>
    </xf>
    <xf numFmtId="49" fontId="4" fillId="2" borderId="2" xfId="1" applyNumberFormat="1" applyFont="1" applyFill="1" applyBorder="1" applyAlignment="1" applyProtection="1">
      <alignment horizontal="center" vertical="center" wrapText="1"/>
    </xf>
    <xf numFmtId="49" fontId="4" fillId="2" borderId="3" xfId="1" applyNumberFormat="1" applyFont="1" applyFill="1" applyBorder="1" applyAlignment="1" applyProtection="1">
      <alignment horizontal="center" vertical="center" wrapText="1"/>
    </xf>
    <xf numFmtId="49" fontId="4" fillId="2" borderId="4" xfId="1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49" fontId="4" fillId="2" borderId="3" xfId="0" applyNumberFormat="1" applyFont="1" applyFill="1" applyBorder="1" applyAlignment="1" applyProtection="1">
      <alignment horizontal="left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49" fontId="2" fillId="2" borderId="1" xfId="1" applyNumberFormat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wrapText="1"/>
    </xf>
    <xf numFmtId="0" fontId="4" fillId="2" borderId="13" xfId="1" applyFont="1" applyFill="1" applyBorder="1" applyAlignment="1" applyProtection="1">
      <alignment horizontal="center" vertical="center" wrapText="1"/>
    </xf>
    <xf numFmtId="0" fontId="4" fillId="2" borderId="14" xfId="1" applyFont="1" applyFill="1" applyBorder="1" applyAlignment="1" applyProtection="1">
      <alignment horizontal="center" vertical="center" wrapText="1"/>
    </xf>
    <xf numFmtId="0" fontId="4" fillId="2" borderId="15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wrapText="1"/>
    </xf>
    <xf numFmtId="0" fontId="4" fillId="2" borderId="1" xfId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32"/>
  <sheetViews>
    <sheetView showGridLines="0" tabSelected="1" topLeftCell="A159" zoomScale="75" zoomScaleNormal="75" workbookViewId="0">
      <selection activeCell="P11" sqref="P11"/>
    </sheetView>
  </sheetViews>
  <sheetFormatPr defaultRowHeight="12.75" customHeight="1" outlineLevelRow="3"/>
  <cols>
    <col min="1" max="1" width="13.85546875" style="2" customWidth="1"/>
    <col min="2" max="2" width="51.140625" style="2" customWidth="1"/>
    <col min="3" max="3" width="18" style="25" customWidth="1"/>
    <col min="4" max="5" width="17.5703125" style="2" customWidth="1"/>
    <col min="6" max="6" width="16.28515625" style="2" customWidth="1"/>
    <col min="7" max="7" width="17" style="36" customWidth="1"/>
    <col min="8" max="8" width="41.140625" style="2" hidden="1" customWidth="1"/>
    <col min="9" max="9" width="55.28515625" style="2" customWidth="1"/>
    <col min="10" max="16384" width="9.140625" style="2"/>
  </cols>
  <sheetData>
    <row r="1" spans="1:9" ht="15.75">
      <c r="A1" s="44"/>
      <c r="B1" s="44"/>
      <c r="C1" s="44"/>
      <c r="D1" s="44"/>
      <c r="E1" s="44"/>
      <c r="F1" s="44"/>
      <c r="G1" s="31"/>
      <c r="H1" s="1"/>
      <c r="I1" s="1"/>
    </row>
    <row r="2" spans="1:9" ht="15.7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</row>
    <row r="3" spans="1:9" s="3" customFormat="1" ht="15.75" customHeight="1">
      <c r="A3" s="46" t="s">
        <v>463</v>
      </c>
      <c r="B3" s="46"/>
      <c r="C3" s="46"/>
      <c r="D3" s="46"/>
      <c r="E3" s="46"/>
      <c r="F3" s="46"/>
      <c r="G3" s="46"/>
      <c r="H3" s="46"/>
      <c r="I3" s="46"/>
    </row>
    <row r="4" spans="1:9" s="3" customFormat="1" ht="15.75" customHeight="1">
      <c r="A4" s="42"/>
      <c r="B4" s="42"/>
      <c r="C4" s="42"/>
      <c r="D4" s="42"/>
      <c r="E4" s="42"/>
      <c r="F4" s="42"/>
      <c r="G4" s="42"/>
      <c r="H4" s="42"/>
      <c r="I4" s="42"/>
    </row>
    <row r="5" spans="1:9" ht="15.75">
      <c r="A5" s="73"/>
      <c r="B5" s="73"/>
      <c r="C5" s="74" t="s">
        <v>464</v>
      </c>
      <c r="D5" s="75"/>
      <c r="E5" s="75"/>
      <c r="F5" s="75"/>
      <c r="G5" s="76"/>
      <c r="H5" s="77"/>
      <c r="I5" s="78" t="s">
        <v>465</v>
      </c>
    </row>
    <row r="6" spans="1:9" ht="137.25" customHeight="1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26" t="s">
        <v>7</v>
      </c>
      <c r="H6" s="4" t="s">
        <v>8</v>
      </c>
      <c r="I6" s="6" t="s">
        <v>9</v>
      </c>
    </row>
    <row r="7" spans="1:9" ht="30.75" customHeight="1">
      <c r="A7" s="47"/>
      <c r="B7" s="48" t="s">
        <v>10</v>
      </c>
      <c r="C7" s="7" t="s">
        <v>11</v>
      </c>
      <c r="D7" s="8">
        <f>D8+D9+D10</f>
        <v>20201788.48</v>
      </c>
      <c r="E7" s="8">
        <f t="shared" ref="E7:F7" si="0">E8+E9+E10</f>
        <v>13765570.109999999</v>
      </c>
      <c r="F7" s="8">
        <f t="shared" si="0"/>
        <v>6436218.370000001</v>
      </c>
      <c r="G7" s="32">
        <f t="shared" ref="G7:G71" si="1">E7/D7*100</f>
        <v>68.140353630709825</v>
      </c>
      <c r="H7" s="49"/>
      <c r="I7" s="49"/>
    </row>
    <row r="8" spans="1:9" ht="30.75" customHeight="1">
      <c r="A8" s="47"/>
      <c r="B8" s="48"/>
      <c r="C8" s="5" t="s">
        <v>12</v>
      </c>
      <c r="D8" s="8">
        <f>D12+D247+D257+D322+D331</f>
        <v>15526348.669999998</v>
      </c>
      <c r="E8" s="8">
        <f>E12+E247+E257+E322+E331</f>
        <v>10763956.700000001</v>
      </c>
      <c r="F8" s="8">
        <f>F12+F247+F257+F322+F331</f>
        <v>4762391.9700000007</v>
      </c>
      <c r="G8" s="32">
        <f t="shared" si="1"/>
        <v>69.327031929909651</v>
      </c>
      <c r="H8" s="50"/>
      <c r="I8" s="50"/>
    </row>
    <row r="9" spans="1:9" ht="30.75" customHeight="1">
      <c r="A9" s="47"/>
      <c r="B9" s="48"/>
      <c r="C9" s="5" t="s">
        <v>13</v>
      </c>
      <c r="D9" s="8">
        <f>D13+D258</f>
        <v>4669606.1500000004</v>
      </c>
      <c r="E9" s="8">
        <f>E13+E258</f>
        <v>2999328.12</v>
      </c>
      <c r="F9" s="8">
        <f>F13+F258</f>
        <v>1670278.0300000003</v>
      </c>
      <c r="G9" s="32">
        <f t="shared" si="1"/>
        <v>64.230858527544115</v>
      </c>
      <c r="H9" s="50"/>
      <c r="I9" s="50"/>
    </row>
    <row r="10" spans="1:9" ht="30.75" customHeight="1">
      <c r="A10" s="47"/>
      <c r="B10" s="48"/>
      <c r="C10" s="5" t="s">
        <v>14</v>
      </c>
      <c r="D10" s="8">
        <f>D14</f>
        <v>5833.66</v>
      </c>
      <c r="E10" s="8">
        <f t="shared" ref="E10:F10" si="2">E14</f>
        <v>2285.29</v>
      </c>
      <c r="F10" s="8">
        <f t="shared" si="2"/>
        <v>3548.37</v>
      </c>
      <c r="G10" s="32">
        <f t="shared" si="1"/>
        <v>39.174206244450311</v>
      </c>
      <c r="H10" s="51"/>
      <c r="I10" s="51"/>
    </row>
    <row r="11" spans="1:9" ht="33" customHeight="1">
      <c r="A11" s="52" t="s">
        <v>15</v>
      </c>
      <c r="B11" s="48" t="s">
        <v>16</v>
      </c>
      <c r="C11" s="7" t="s">
        <v>11</v>
      </c>
      <c r="D11" s="9">
        <f>D12+D13+D14</f>
        <v>18517457.699999999</v>
      </c>
      <c r="E11" s="9">
        <f t="shared" ref="E11:F11" si="3">E12+E13+E14</f>
        <v>12781325.220000001</v>
      </c>
      <c r="F11" s="9">
        <f t="shared" si="3"/>
        <v>5736132.4800000014</v>
      </c>
      <c r="G11" s="33">
        <f t="shared" si="1"/>
        <v>69.023110121644834</v>
      </c>
      <c r="H11" s="53" t="s">
        <v>17</v>
      </c>
      <c r="I11" s="10"/>
    </row>
    <row r="12" spans="1:9" ht="33" customHeight="1">
      <c r="A12" s="52"/>
      <c r="B12" s="48"/>
      <c r="C12" s="5" t="s">
        <v>12</v>
      </c>
      <c r="D12" s="9">
        <f>D16+D84+D167+D228</f>
        <v>14930660.119999997</v>
      </c>
      <c r="E12" s="9">
        <f>E16+E84+E167+E228</f>
        <v>10403045.610000001</v>
      </c>
      <c r="F12" s="9">
        <f>F16+F84+F167+F228</f>
        <v>4527614.5100000007</v>
      </c>
      <c r="G12" s="33">
        <f t="shared" si="1"/>
        <v>69.675724491677755</v>
      </c>
      <c r="H12" s="54"/>
      <c r="I12" s="11"/>
    </row>
    <row r="13" spans="1:9" ht="33" customHeight="1">
      <c r="A13" s="52"/>
      <c r="B13" s="48"/>
      <c r="C13" s="5" t="s">
        <v>13</v>
      </c>
      <c r="D13" s="9">
        <f>D17+D85+D168</f>
        <v>3580963.92</v>
      </c>
      <c r="E13" s="9">
        <f t="shared" ref="E13:F13" si="4">E17+E85+E168</f>
        <v>2375994.3199999998</v>
      </c>
      <c r="F13" s="9">
        <f t="shared" si="4"/>
        <v>1204969.6000000001</v>
      </c>
      <c r="G13" s="33">
        <f t="shared" si="1"/>
        <v>66.350691408250768</v>
      </c>
      <c r="H13" s="54"/>
      <c r="I13" s="11"/>
    </row>
    <row r="14" spans="1:9" ht="33" customHeight="1">
      <c r="A14" s="52"/>
      <c r="B14" s="48"/>
      <c r="C14" s="5" t="s">
        <v>14</v>
      </c>
      <c r="D14" s="9">
        <f>D86+D229</f>
        <v>5833.66</v>
      </c>
      <c r="E14" s="9">
        <f>E86+E229</f>
        <v>2285.29</v>
      </c>
      <c r="F14" s="9">
        <f>F86+F229</f>
        <v>3548.37</v>
      </c>
      <c r="G14" s="33">
        <f t="shared" si="1"/>
        <v>39.174206244450311</v>
      </c>
      <c r="H14" s="55"/>
      <c r="I14" s="12"/>
    </row>
    <row r="15" spans="1:9" ht="32.25" customHeight="1" outlineLevel="1">
      <c r="A15" s="52" t="s">
        <v>18</v>
      </c>
      <c r="B15" s="48" t="s">
        <v>19</v>
      </c>
      <c r="C15" s="7" t="s">
        <v>11</v>
      </c>
      <c r="D15" s="9">
        <f>D16+D17</f>
        <v>7998364.0500000007</v>
      </c>
      <c r="E15" s="9">
        <f t="shared" ref="E15:F15" si="5">E16+E17</f>
        <v>5487926.8200000003</v>
      </c>
      <c r="F15" s="9">
        <f t="shared" si="5"/>
        <v>2510437.2300000004</v>
      </c>
      <c r="G15" s="33">
        <f t="shared" si="1"/>
        <v>68.613116203431616</v>
      </c>
      <c r="H15" s="53" t="s">
        <v>20</v>
      </c>
      <c r="I15" s="10"/>
    </row>
    <row r="16" spans="1:9" ht="30.75" customHeight="1" outlineLevel="1">
      <c r="A16" s="52"/>
      <c r="B16" s="48"/>
      <c r="C16" s="5" t="s">
        <v>12</v>
      </c>
      <c r="D16" s="9">
        <f>D19+D38+D52+D74+D77</f>
        <v>6067221.8500000006</v>
      </c>
      <c r="E16" s="9">
        <f t="shared" ref="E16:F16" si="6">E19+E38+E52+E74+E77</f>
        <v>4260431.2200000007</v>
      </c>
      <c r="F16" s="9">
        <f t="shared" si="6"/>
        <v>1806790.6300000004</v>
      </c>
      <c r="G16" s="33">
        <f t="shared" si="1"/>
        <v>70.220462104908862</v>
      </c>
      <c r="H16" s="54"/>
      <c r="I16" s="11"/>
    </row>
    <row r="17" spans="1:9" ht="31.5" outlineLevel="1">
      <c r="A17" s="52"/>
      <c r="B17" s="48"/>
      <c r="C17" s="5" t="s">
        <v>13</v>
      </c>
      <c r="D17" s="9">
        <f>D20+D53</f>
        <v>1931142.2000000002</v>
      </c>
      <c r="E17" s="9">
        <f t="shared" ref="E17:F17" si="7">E20+E53</f>
        <v>1227495.6000000001</v>
      </c>
      <c r="F17" s="9">
        <f t="shared" si="7"/>
        <v>703646.60000000009</v>
      </c>
      <c r="G17" s="33">
        <f t="shared" si="1"/>
        <v>63.563190737585252</v>
      </c>
      <c r="H17" s="55"/>
      <c r="I17" s="12"/>
    </row>
    <row r="18" spans="1:9" ht="33.75" customHeight="1" outlineLevel="2">
      <c r="A18" s="52" t="s">
        <v>21</v>
      </c>
      <c r="B18" s="48" t="s">
        <v>22</v>
      </c>
      <c r="C18" s="5" t="s">
        <v>11</v>
      </c>
      <c r="D18" s="9">
        <f>D19+D20</f>
        <v>3896361.4600000004</v>
      </c>
      <c r="E18" s="9">
        <f>E19+E20</f>
        <v>2509568.62</v>
      </c>
      <c r="F18" s="9">
        <f>F19+F20</f>
        <v>1386792.84</v>
      </c>
      <c r="G18" s="33">
        <f t="shared" si="1"/>
        <v>64.408003358086802</v>
      </c>
      <c r="H18" s="49"/>
      <c r="I18" s="10"/>
    </row>
    <row r="19" spans="1:9" ht="33.75" customHeight="1" outlineLevel="2">
      <c r="A19" s="52"/>
      <c r="B19" s="48"/>
      <c r="C19" s="13" t="s">
        <v>12</v>
      </c>
      <c r="D19" s="9">
        <f>D21+D22+D30+D31+D32+D33+D34+D35+D36</f>
        <v>2003745.9600000002</v>
      </c>
      <c r="E19" s="9">
        <f>E21+E22+E30+E31+E32+E33+E34+E35+E36</f>
        <v>1311928.3500000003</v>
      </c>
      <c r="F19" s="9">
        <f>F21+F22+F30+F31+F32+F33+F34+F35+F36</f>
        <v>691817.61</v>
      </c>
      <c r="G19" s="33">
        <f t="shared" si="1"/>
        <v>65.473786407534433</v>
      </c>
      <c r="H19" s="50"/>
      <c r="I19" s="11"/>
    </row>
    <row r="20" spans="1:9" ht="33.75" customHeight="1" outlineLevel="2">
      <c r="A20" s="52"/>
      <c r="B20" s="48"/>
      <c r="C20" s="13" t="s">
        <v>13</v>
      </c>
      <c r="D20" s="9">
        <f>D27+D28+D29+D37</f>
        <v>1892615.5000000002</v>
      </c>
      <c r="E20" s="9">
        <f>E27+E28+E29+E37</f>
        <v>1197640.27</v>
      </c>
      <c r="F20" s="9">
        <f>F27+F28+F29+F37</f>
        <v>694975.2300000001</v>
      </c>
      <c r="G20" s="33">
        <f t="shared" si="1"/>
        <v>63.279639736650154</v>
      </c>
      <c r="H20" s="51"/>
      <c r="I20" s="12"/>
    </row>
    <row r="21" spans="1:9" ht="95.25" customHeight="1" outlineLevel="3">
      <c r="A21" s="28" t="s">
        <v>23</v>
      </c>
      <c r="B21" s="14" t="s">
        <v>24</v>
      </c>
      <c r="C21" s="13" t="s">
        <v>12</v>
      </c>
      <c r="D21" s="15">
        <v>904.84</v>
      </c>
      <c r="E21" s="15">
        <v>610.49</v>
      </c>
      <c r="F21" s="15">
        <f t="shared" ref="F21:F37" si="8">D21-E21</f>
        <v>294.35000000000002</v>
      </c>
      <c r="G21" s="34">
        <f t="shared" si="1"/>
        <v>67.469386852924274</v>
      </c>
      <c r="H21" s="14" t="s">
        <v>25</v>
      </c>
      <c r="I21" s="27" t="s">
        <v>424</v>
      </c>
    </row>
    <row r="22" spans="1:9" ht="38.25" hidden="1" customHeight="1" outlineLevel="3">
      <c r="A22" s="13" t="s">
        <v>26</v>
      </c>
      <c r="B22" s="14" t="s">
        <v>27</v>
      </c>
      <c r="C22" s="13" t="s">
        <v>12</v>
      </c>
      <c r="D22" s="15">
        <f>SUM(D23:D26)</f>
        <v>224532.80000000002</v>
      </c>
      <c r="E22" s="15">
        <f>SUM(E23:E26)</f>
        <v>97953.290000000008</v>
      </c>
      <c r="F22" s="15">
        <f t="shared" si="8"/>
        <v>126579.51000000001</v>
      </c>
      <c r="G22" s="34">
        <f t="shared" si="1"/>
        <v>43.625381236059944</v>
      </c>
      <c r="H22" s="14"/>
      <c r="I22" s="14"/>
    </row>
    <row r="23" spans="1:9" ht="78.75" hidden="1" outlineLevel="3">
      <c r="A23" s="13"/>
      <c r="B23" s="14" t="s">
        <v>28</v>
      </c>
      <c r="C23" s="13" t="s">
        <v>12</v>
      </c>
      <c r="D23" s="15">
        <v>335.55</v>
      </c>
      <c r="E23" s="15">
        <v>335.55</v>
      </c>
      <c r="F23" s="15">
        <f t="shared" si="8"/>
        <v>0</v>
      </c>
      <c r="G23" s="34">
        <f t="shared" si="1"/>
        <v>100</v>
      </c>
      <c r="H23" s="14" t="s">
        <v>29</v>
      </c>
      <c r="I23" s="14"/>
    </row>
    <row r="24" spans="1:9" ht="63" hidden="1" outlineLevel="3">
      <c r="A24" s="13"/>
      <c r="B24" s="14" t="s">
        <v>30</v>
      </c>
      <c r="C24" s="13" t="s">
        <v>12</v>
      </c>
      <c r="D24" s="15">
        <v>4932.8</v>
      </c>
      <c r="E24" s="15">
        <v>3098.63</v>
      </c>
      <c r="F24" s="15">
        <f t="shared" si="8"/>
        <v>1834.17</v>
      </c>
      <c r="G24" s="34">
        <f t="shared" si="1"/>
        <v>62.816858579305865</v>
      </c>
      <c r="H24" s="14" t="s">
        <v>29</v>
      </c>
      <c r="I24" s="14"/>
    </row>
    <row r="25" spans="1:9" ht="63" hidden="1" outlineLevel="3">
      <c r="A25" s="13"/>
      <c r="B25" s="14" t="s">
        <v>31</v>
      </c>
      <c r="C25" s="13" t="s">
        <v>12</v>
      </c>
      <c r="D25" s="15">
        <v>217374.85</v>
      </c>
      <c r="E25" s="15">
        <v>94519.11</v>
      </c>
      <c r="F25" s="15">
        <f t="shared" si="8"/>
        <v>122855.74</v>
      </c>
      <c r="G25" s="34">
        <f t="shared" si="1"/>
        <v>43.482081758768324</v>
      </c>
      <c r="H25" s="14" t="s">
        <v>29</v>
      </c>
      <c r="I25" s="14"/>
    </row>
    <row r="26" spans="1:9" ht="63" hidden="1" outlineLevel="3">
      <c r="A26" s="13"/>
      <c r="B26" s="14" t="s">
        <v>32</v>
      </c>
      <c r="C26" s="13" t="s">
        <v>12</v>
      </c>
      <c r="D26" s="15">
        <v>1889.6</v>
      </c>
      <c r="E26" s="15">
        <v>0</v>
      </c>
      <c r="F26" s="15">
        <f t="shared" si="8"/>
        <v>1889.6</v>
      </c>
      <c r="G26" s="34">
        <f t="shared" si="1"/>
        <v>0</v>
      </c>
      <c r="H26" s="14" t="s">
        <v>29</v>
      </c>
      <c r="I26" s="14"/>
    </row>
    <row r="27" spans="1:9" ht="89.25" customHeight="1" outlineLevel="3">
      <c r="A27" s="28" t="s">
        <v>33</v>
      </c>
      <c r="B27" s="14" t="s">
        <v>34</v>
      </c>
      <c r="C27" s="13" t="s">
        <v>13</v>
      </c>
      <c r="D27" s="15">
        <v>21936.6</v>
      </c>
      <c r="E27" s="15">
        <v>14592.84</v>
      </c>
      <c r="F27" s="15">
        <f t="shared" si="8"/>
        <v>7343.7599999999984</v>
      </c>
      <c r="G27" s="34">
        <f t="shared" si="1"/>
        <v>66.522797516479315</v>
      </c>
      <c r="H27" s="14" t="s">
        <v>25</v>
      </c>
      <c r="I27" s="37" t="s">
        <v>425</v>
      </c>
    </row>
    <row r="28" spans="1:9" ht="107.25" customHeight="1" outlineLevel="3">
      <c r="A28" s="28" t="s">
        <v>35</v>
      </c>
      <c r="B28" s="16" t="s">
        <v>36</v>
      </c>
      <c r="C28" s="13" t="s">
        <v>13</v>
      </c>
      <c r="D28" s="15">
        <v>1466214.8</v>
      </c>
      <c r="E28" s="15">
        <v>963130.11</v>
      </c>
      <c r="F28" s="15">
        <f t="shared" si="8"/>
        <v>503084.69000000006</v>
      </c>
      <c r="G28" s="34">
        <f t="shared" si="1"/>
        <v>65.68819998270375</v>
      </c>
      <c r="H28" s="14" t="s">
        <v>25</v>
      </c>
      <c r="I28" s="39" t="s">
        <v>426</v>
      </c>
    </row>
    <row r="29" spans="1:9" ht="78.75" outlineLevel="3">
      <c r="A29" s="29" t="s">
        <v>37</v>
      </c>
      <c r="B29" s="14" t="s">
        <v>38</v>
      </c>
      <c r="C29" s="13" t="s">
        <v>13</v>
      </c>
      <c r="D29" s="15">
        <v>356535.5</v>
      </c>
      <c r="E29" s="15">
        <v>196608.38</v>
      </c>
      <c r="F29" s="15">
        <f t="shared" si="8"/>
        <v>159927.12</v>
      </c>
      <c r="G29" s="34">
        <f t="shared" si="1"/>
        <v>55.144124498121506</v>
      </c>
      <c r="H29" s="14" t="s">
        <v>25</v>
      </c>
      <c r="I29" s="39" t="s">
        <v>429</v>
      </c>
    </row>
    <row r="30" spans="1:9" ht="78.75" outlineLevel="3">
      <c r="A30" s="28" t="s">
        <v>39</v>
      </c>
      <c r="B30" s="14" t="s">
        <v>40</v>
      </c>
      <c r="C30" s="13" t="s">
        <v>12</v>
      </c>
      <c r="D30" s="15">
        <v>577106.41</v>
      </c>
      <c r="E30" s="15">
        <v>456084.93</v>
      </c>
      <c r="F30" s="15">
        <f t="shared" si="8"/>
        <v>121021.48000000004</v>
      </c>
      <c r="G30" s="34">
        <f t="shared" si="1"/>
        <v>79.02960738211172</v>
      </c>
      <c r="H30" s="14" t="s">
        <v>25</v>
      </c>
      <c r="I30" s="16" t="s">
        <v>428</v>
      </c>
    </row>
    <row r="31" spans="1:9" ht="57" customHeight="1" outlineLevel="3">
      <c r="A31" s="28" t="s">
        <v>41</v>
      </c>
      <c r="B31" s="14" t="s">
        <v>42</v>
      </c>
      <c r="C31" s="13" t="s">
        <v>12</v>
      </c>
      <c r="D31" s="15">
        <v>208350.71</v>
      </c>
      <c r="E31" s="15">
        <v>150266.51999999999</v>
      </c>
      <c r="F31" s="15">
        <f t="shared" si="8"/>
        <v>58084.19</v>
      </c>
      <c r="G31" s="34">
        <f t="shared" si="1"/>
        <v>72.121914055392466</v>
      </c>
      <c r="H31" s="14" t="s">
        <v>25</v>
      </c>
      <c r="I31" s="37" t="s">
        <v>427</v>
      </c>
    </row>
    <row r="32" spans="1:9" ht="58.5" customHeight="1" outlineLevel="3">
      <c r="A32" s="28" t="s">
        <v>43</v>
      </c>
      <c r="B32" s="14" t="s">
        <v>44</v>
      </c>
      <c r="C32" s="13" t="s">
        <v>12</v>
      </c>
      <c r="D32" s="15">
        <v>268434.88</v>
      </c>
      <c r="E32" s="15">
        <v>180869</v>
      </c>
      <c r="F32" s="15">
        <f t="shared" si="8"/>
        <v>87565.88</v>
      </c>
      <c r="G32" s="34">
        <f t="shared" si="1"/>
        <v>67.37909767910935</v>
      </c>
      <c r="H32" s="14" t="s">
        <v>25</v>
      </c>
      <c r="I32" s="40" t="s">
        <v>459</v>
      </c>
    </row>
    <row r="33" spans="1:9" ht="68.25" customHeight="1" outlineLevel="3">
      <c r="A33" s="28" t="s">
        <v>45</v>
      </c>
      <c r="B33" s="14" t="s">
        <v>46</v>
      </c>
      <c r="C33" s="13" t="s">
        <v>12</v>
      </c>
      <c r="D33" s="15">
        <v>511689.68</v>
      </c>
      <c r="E33" s="15">
        <v>340451.6</v>
      </c>
      <c r="F33" s="15">
        <f t="shared" si="8"/>
        <v>171238.08000000002</v>
      </c>
      <c r="G33" s="34">
        <f t="shared" si="1"/>
        <v>66.53477943897559</v>
      </c>
      <c r="H33" s="14" t="s">
        <v>25</v>
      </c>
      <c r="I33" s="40" t="s">
        <v>459</v>
      </c>
    </row>
    <row r="34" spans="1:9" ht="78.75" outlineLevel="3">
      <c r="A34" s="29" t="s">
        <v>47</v>
      </c>
      <c r="B34" s="14" t="s">
        <v>48</v>
      </c>
      <c r="C34" s="13" t="s">
        <v>12</v>
      </c>
      <c r="D34" s="15">
        <v>33815.050000000003</v>
      </c>
      <c r="E34" s="15">
        <v>17474.599999999999</v>
      </c>
      <c r="F34" s="15">
        <f t="shared" si="8"/>
        <v>16340.450000000004</v>
      </c>
      <c r="G34" s="34">
        <f t="shared" si="1"/>
        <v>51.676989979313937</v>
      </c>
      <c r="H34" s="14" t="s">
        <v>25</v>
      </c>
      <c r="I34" s="41" t="s">
        <v>460</v>
      </c>
    </row>
    <row r="35" spans="1:9" ht="60" customHeight="1" outlineLevel="3">
      <c r="A35" s="29" t="s">
        <v>49</v>
      </c>
      <c r="B35" s="14" t="s">
        <v>50</v>
      </c>
      <c r="C35" s="13" t="s">
        <v>12</v>
      </c>
      <c r="D35" s="15">
        <v>96111.59</v>
      </c>
      <c r="E35" s="15">
        <v>27950.1</v>
      </c>
      <c r="F35" s="15">
        <f t="shared" si="8"/>
        <v>68161.489999999991</v>
      </c>
      <c r="G35" s="35">
        <f t="shared" si="1"/>
        <v>29.080884001606883</v>
      </c>
      <c r="H35" s="14" t="s">
        <v>25</v>
      </c>
      <c r="I35" s="37" t="s">
        <v>430</v>
      </c>
    </row>
    <row r="36" spans="1:9" ht="94.5" hidden="1" outlineLevel="3">
      <c r="A36" s="13" t="s">
        <v>51</v>
      </c>
      <c r="B36" s="14" t="s">
        <v>52</v>
      </c>
      <c r="C36" s="13" t="s">
        <v>12</v>
      </c>
      <c r="D36" s="15">
        <v>82800</v>
      </c>
      <c r="E36" s="15">
        <v>40267.82</v>
      </c>
      <c r="F36" s="15">
        <f t="shared" si="8"/>
        <v>42532.18</v>
      </c>
      <c r="G36" s="34">
        <f t="shared" si="1"/>
        <v>48.632632850241549</v>
      </c>
      <c r="H36" s="14" t="s">
        <v>29</v>
      </c>
      <c r="I36" s="14"/>
    </row>
    <row r="37" spans="1:9" ht="94.5" hidden="1" outlineLevel="3">
      <c r="A37" s="13" t="s">
        <v>51</v>
      </c>
      <c r="B37" s="14" t="s">
        <v>52</v>
      </c>
      <c r="C37" s="13" t="s">
        <v>13</v>
      </c>
      <c r="D37" s="15">
        <v>47928.6</v>
      </c>
      <c r="E37" s="15">
        <v>23308.94</v>
      </c>
      <c r="F37" s="15">
        <f t="shared" si="8"/>
        <v>24619.66</v>
      </c>
      <c r="G37" s="34">
        <f t="shared" si="1"/>
        <v>48.632632707819546</v>
      </c>
      <c r="H37" s="14" t="s">
        <v>29</v>
      </c>
      <c r="I37" s="14"/>
    </row>
    <row r="38" spans="1:9" ht="47.25" hidden="1" outlineLevel="2">
      <c r="A38" s="5" t="s">
        <v>53</v>
      </c>
      <c r="B38" s="17" t="s">
        <v>54</v>
      </c>
      <c r="C38" s="5" t="s">
        <v>12</v>
      </c>
      <c r="D38" s="9">
        <f>D39+D48+D50+D49</f>
        <v>226925.76</v>
      </c>
      <c r="E38" s="9">
        <f t="shared" ref="E38:F38" si="9">E39+E48+E50+E49</f>
        <v>166922.19999999998</v>
      </c>
      <c r="F38" s="9">
        <f t="shared" si="9"/>
        <v>60003.56</v>
      </c>
      <c r="G38" s="33">
        <f t="shared" si="1"/>
        <v>73.558065862597516</v>
      </c>
      <c r="H38" s="14"/>
      <c r="I38" s="14"/>
    </row>
    <row r="39" spans="1:9" ht="48" hidden="1" customHeight="1" outlineLevel="2">
      <c r="A39" s="13" t="s">
        <v>55</v>
      </c>
      <c r="B39" s="14" t="s">
        <v>56</v>
      </c>
      <c r="C39" s="13" t="s">
        <v>12</v>
      </c>
      <c r="D39" s="15">
        <f>SUM(D40:D47)</f>
        <v>6780.1600000000008</v>
      </c>
      <c r="E39" s="15">
        <f t="shared" ref="E39:F39" si="10">SUM(E40:E47)</f>
        <v>5167.46</v>
      </c>
      <c r="F39" s="15">
        <f t="shared" si="10"/>
        <v>1612.7</v>
      </c>
      <c r="G39" s="34">
        <f t="shared" si="1"/>
        <v>76.21442561827449</v>
      </c>
      <c r="H39" s="14"/>
      <c r="I39" s="14"/>
    </row>
    <row r="40" spans="1:9" ht="63" hidden="1" outlineLevel="3">
      <c r="A40" s="13"/>
      <c r="B40" s="14" t="s">
        <v>57</v>
      </c>
      <c r="C40" s="13" t="s">
        <v>12</v>
      </c>
      <c r="D40" s="15">
        <v>2725</v>
      </c>
      <c r="E40" s="15">
        <v>2725</v>
      </c>
      <c r="F40" s="15">
        <f t="shared" ref="F40:F50" si="11">D40-E40</f>
        <v>0</v>
      </c>
      <c r="G40" s="34">
        <f t="shared" si="1"/>
        <v>100</v>
      </c>
      <c r="H40" s="14" t="s">
        <v>58</v>
      </c>
      <c r="I40" s="14"/>
    </row>
    <row r="41" spans="1:9" ht="47.25" hidden="1" outlineLevel="3">
      <c r="A41" s="13"/>
      <c r="B41" s="14" t="s">
        <v>59</v>
      </c>
      <c r="C41" s="13" t="s">
        <v>12</v>
      </c>
      <c r="D41" s="15">
        <v>1073.5</v>
      </c>
      <c r="E41" s="15">
        <v>136.9</v>
      </c>
      <c r="F41" s="15">
        <f t="shared" si="11"/>
        <v>936.6</v>
      </c>
      <c r="G41" s="34">
        <f t="shared" si="1"/>
        <v>12.752678155565905</v>
      </c>
      <c r="H41" s="14" t="s">
        <v>60</v>
      </c>
      <c r="I41" s="14"/>
    </row>
    <row r="42" spans="1:9" ht="63" hidden="1" outlineLevel="3">
      <c r="A42" s="13"/>
      <c r="B42" s="14" t="s">
        <v>61</v>
      </c>
      <c r="C42" s="13" t="s">
        <v>12</v>
      </c>
      <c r="D42" s="15">
        <v>900</v>
      </c>
      <c r="E42" s="15">
        <v>900</v>
      </c>
      <c r="F42" s="15">
        <f t="shared" si="11"/>
        <v>0</v>
      </c>
      <c r="G42" s="34">
        <f t="shared" si="1"/>
        <v>100</v>
      </c>
      <c r="H42" s="14" t="s">
        <v>58</v>
      </c>
      <c r="I42" s="14"/>
    </row>
    <row r="43" spans="1:9" ht="63" hidden="1" outlineLevel="3">
      <c r="A43" s="13"/>
      <c r="B43" s="14" t="s">
        <v>62</v>
      </c>
      <c r="C43" s="13" t="s">
        <v>12</v>
      </c>
      <c r="D43" s="15">
        <v>350</v>
      </c>
      <c r="E43" s="15">
        <v>349.48</v>
      </c>
      <c r="F43" s="15">
        <f t="shared" si="11"/>
        <v>0.51999999999998181</v>
      </c>
      <c r="G43" s="34">
        <f t="shared" si="1"/>
        <v>99.851428571428585</v>
      </c>
      <c r="H43" s="14" t="s">
        <v>58</v>
      </c>
      <c r="I43" s="14"/>
    </row>
    <row r="44" spans="1:9" ht="63" hidden="1" outlineLevel="3">
      <c r="A44" s="13"/>
      <c r="B44" s="14" t="s">
        <v>63</v>
      </c>
      <c r="C44" s="13" t="s">
        <v>12</v>
      </c>
      <c r="D44" s="15">
        <v>236.56</v>
      </c>
      <c r="E44" s="15">
        <v>69</v>
      </c>
      <c r="F44" s="15">
        <f t="shared" si="11"/>
        <v>167.56</v>
      </c>
      <c r="G44" s="34">
        <f t="shared" si="1"/>
        <v>29.168075752451809</v>
      </c>
      <c r="H44" s="14" t="s">
        <v>58</v>
      </c>
      <c r="I44" s="14"/>
    </row>
    <row r="45" spans="1:9" ht="63" hidden="1" outlineLevel="3">
      <c r="A45" s="13"/>
      <c r="B45" s="14" t="s">
        <v>64</v>
      </c>
      <c r="C45" s="13" t="s">
        <v>12</v>
      </c>
      <c r="D45" s="15">
        <v>550</v>
      </c>
      <c r="E45" s="15">
        <v>213.55</v>
      </c>
      <c r="F45" s="15">
        <f t="shared" si="11"/>
        <v>336.45</v>
      </c>
      <c r="G45" s="34">
        <f t="shared" si="1"/>
        <v>38.827272727272728</v>
      </c>
      <c r="H45" s="14" t="s">
        <v>58</v>
      </c>
      <c r="I45" s="14"/>
    </row>
    <row r="46" spans="1:9" ht="63" hidden="1" outlineLevel="3">
      <c r="A46" s="13"/>
      <c r="B46" s="14" t="s">
        <v>65</v>
      </c>
      <c r="C46" s="13" t="s">
        <v>12</v>
      </c>
      <c r="D46" s="15">
        <v>700</v>
      </c>
      <c r="E46" s="15">
        <v>700</v>
      </c>
      <c r="F46" s="15">
        <f t="shared" si="11"/>
        <v>0</v>
      </c>
      <c r="G46" s="34">
        <f t="shared" si="1"/>
        <v>100</v>
      </c>
      <c r="H46" s="14" t="s">
        <v>58</v>
      </c>
      <c r="I46" s="14"/>
    </row>
    <row r="47" spans="1:9" ht="63" hidden="1" outlineLevel="3">
      <c r="A47" s="13"/>
      <c r="B47" s="14" t="s">
        <v>66</v>
      </c>
      <c r="C47" s="13" t="s">
        <v>12</v>
      </c>
      <c r="D47" s="15">
        <v>245.1</v>
      </c>
      <c r="E47" s="15">
        <v>73.53</v>
      </c>
      <c r="F47" s="15">
        <f t="shared" si="11"/>
        <v>171.57</v>
      </c>
      <c r="G47" s="34">
        <f t="shared" si="1"/>
        <v>30</v>
      </c>
      <c r="H47" s="14" t="s">
        <v>58</v>
      </c>
      <c r="I47" s="14"/>
    </row>
    <row r="48" spans="1:9" ht="31.5" hidden="1" outlineLevel="3">
      <c r="A48" s="13" t="s">
        <v>67</v>
      </c>
      <c r="B48" s="14" t="s">
        <v>68</v>
      </c>
      <c r="C48" s="13" t="s">
        <v>12</v>
      </c>
      <c r="D48" s="15">
        <v>215851.82</v>
      </c>
      <c r="E48" s="15">
        <v>161387.41</v>
      </c>
      <c r="F48" s="15">
        <f t="shared" si="11"/>
        <v>54464.41</v>
      </c>
      <c r="G48" s="34">
        <f t="shared" si="1"/>
        <v>74.767685535382554</v>
      </c>
      <c r="H48" s="14" t="s">
        <v>69</v>
      </c>
      <c r="I48" s="14"/>
    </row>
    <row r="49" spans="1:9" ht="48" hidden="1" customHeight="1" outlineLevel="3">
      <c r="A49" s="13" t="s">
        <v>70</v>
      </c>
      <c r="B49" s="14" t="s">
        <v>71</v>
      </c>
      <c r="C49" s="13" t="s">
        <v>12</v>
      </c>
      <c r="D49" s="15">
        <v>2412.6999999999998</v>
      </c>
      <c r="E49" s="15">
        <v>241.93</v>
      </c>
      <c r="F49" s="15">
        <f t="shared" si="11"/>
        <v>2170.77</v>
      </c>
      <c r="G49" s="34">
        <f t="shared" si="1"/>
        <v>10.027355245161024</v>
      </c>
      <c r="H49" s="14" t="s">
        <v>58</v>
      </c>
      <c r="I49" s="14"/>
    </row>
    <row r="50" spans="1:9" ht="83.25" customHeight="1" outlineLevel="3">
      <c r="A50" s="29" t="s">
        <v>72</v>
      </c>
      <c r="B50" s="14" t="s">
        <v>73</v>
      </c>
      <c r="C50" s="13" t="s">
        <v>12</v>
      </c>
      <c r="D50" s="15">
        <v>1881.08</v>
      </c>
      <c r="E50" s="15">
        <v>125.4</v>
      </c>
      <c r="F50" s="15">
        <f t="shared" si="11"/>
        <v>1755.6799999999998</v>
      </c>
      <c r="G50" s="35">
        <f t="shared" si="1"/>
        <v>6.6663831415995078</v>
      </c>
      <c r="H50" s="14" t="s">
        <v>25</v>
      </c>
      <c r="I50" s="37" t="s">
        <v>431</v>
      </c>
    </row>
    <row r="51" spans="1:9" ht="36" hidden="1" customHeight="1" outlineLevel="2">
      <c r="A51" s="52" t="s">
        <v>74</v>
      </c>
      <c r="B51" s="48" t="s">
        <v>75</v>
      </c>
      <c r="C51" s="5" t="s">
        <v>11</v>
      </c>
      <c r="D51" s="9">
        <f>D52+D53</f>
        <v>3317578.89</v>
      </c>
      <c r="E51" s="9">
        <f t="shared" ref="E51:F51" si="12">E52+E53</f>
        <v>2310372.9900000002</v>
      </c>
      <c r="F51" s="9">
        <f t="shared" si="12"/>
        <v>1007205.9000000004</v>
      </c>
      <c r="G51" s="33">
        <f t="shared" si="1"/>
        <v>69.640333104482707</v>
      </c>
      <c r="H51" s="10"/>
      <c r="I51" s="10"/>
    </row>
    <row r="52" spans="1:9" ht="36" hidden="1" customHeight="1" outlineLevel="2">
      <c r="A52" s="52"/>
      <c r="B52" s="48"/>
      <c r="C52" s="13" t="s">
        <v>12</v>
      </c>
      <c r="D52" s="9">
        <f>D54+D55+D56+D62+D63+D69+D70</f>
        <v>3279052.19</v>
      </c>
      <c r="E52" s="9">
        <f t="shared" ref="E52:F52" si="13">E54+E55+E56+E62+E63+E69+E70</f>
        <v>2280517.66</v>
      </c>
      <c r="F52" s="9">
        <f t="shared" si="13"/>
        <v>998534.53000000038</v>
      </c>
      <c r="G52" s="33">
        <f t="shared" si="1"/>
        <v>69.548074500150008</v>
      </c>
      <c r="H52" s="11"/>
      <c r="I52" s="11"/>
    </row>
    <row r="53" spans="1:9" ht="36" hidden="1" customHeight="1" outlineLevel="2">
      <c r="A53" s="52"/>
      <c r="B53" s="48"/>
      <c r="C53" s="13" t="s">
        <v>13</v>
      </c>
      <c r="D53" s="9">
        <f>D60+D61</f>
        <v>38526.700000000004</v>
      </c>
      <c r="E53" s="9">
        <f t="shared" ref="E53:F53" si="14">E60+E61</f>
        <v>29855.33</v>
      </c>
      <c r="F53" s="9">
        <f t="shared" si="14"/>
        <v>8671.3700000000008</v>
      </c>
      <c r="G53" s="33">
        <f t="shared" si="1"/>
        <v>77.492570087757315</v>
      </c>
      <c r="H53" s="12"/>
      <c r="I53" s="12"/>
    </row>
    <row r="54" spans="1:9" ht="63" hidden="1" outlineLevel="3">
      <c r="A54" s="13" t="s">
        <v>76</v>
      </c>
      <c r="B54" s="14" t="s">
        <v>77</v>
      </c>
      <c r="C54" s="13" t="s">
        <v>12</v>
      </c>
      <c r="D54" s="15">
        <v>1065043.1200000001</v>
      </c>
      <c r="E54" s="15">
        <v>701625.18</v>
      </c>
      <c r="F54" s="15">
        <f>D54-E54</f>
        <v>363417.94000000006</v>
      </c>
      <c r="G54" s="34">
        <f t="shared" si="1"/>
        <v>65.877631320692444</v>
      </c>
      <c r="H54" s="14" t="s">
        <v>78</v>
      </c>
      <c r="I54" s="14"/>
    </row>
    <row r="55" spans="1:9" ht="63" hidden="1" outlineLevel="3">
      <c r="A55" s="13" t="s">
        <v>79</v>
      </c>
      <c r="B55" s="14" t="s">
        <v>80</v>
      </c>
      <c r="C55" s="13" t="s">
        <v>12</v>
      </c>
      <c r="D55" s="15">
        <v>5506.75</v>
      </c>
      <c r="E55" s="15">
        <v>3073.54</v>
      </c>
      <c r="F55" s="15">
        <f>D55-E55</f>
        <v>2433.21</v>
      </c>
      <c r="G55" s="34">
        <f t="shared" si="1"/>
        <v>55.814046397602944</v>
      </c>
      <c r="H55" s="14" t="s">
        <v>81</v>
      </c>
      <c r="I55" s="14"/>
    </row>
    <row r="56" spans="1:9" ht="47.25" hidden="1" outlineLevel="3">
      <c r="A56" s="13" t="s">
        <v>82</v>
      </c>
      <c r="B56" s="14" t="s">
        <v>83</v>
      </c>
      <c r="C56" s="13" t="s">
        <v>12</v>
      </c>
      <c r="D56" s="15">
        <f>SUM(D57:D59)</f>
        <v>1398.9</v>
      </c>
      <c r="E56" s="15">
        <f t="shared" ref="E56:F56" si="15">SUM(E57:E59)</f>
        <v>446.09000000000003</v>
      </c>
      <c r="F56" s="15">
        <f t="shared" si="15"/>
        <v>952.81</v>
      </c>
      <c r="G56" s="34">
        <f t="shared" si="1"/>
        <v>31.888626778182861</v>
      </c>
      <c r="H56" s="14"/>
      <c r="I56" s="14"/>
    </row>
    <row r="57" spans="1:9" ht="63" hidden="1" outlineLevel="3">
      <c r="A57" s="13"/>
      <c r="B57" s="14" t="s">
        <v>84</v>
      </c>
      <c r="C57" s="13" t="s">
        <v>12</v>
      </c>
      <c r="D57" s="15">
        <v>189.5</v>
      </c>
      <c r="E57" s="15">
        <v>55.5</v>
      </c>
      <c r="F57" s="15">
        <f t="shared" ref="F57:F62" si="16">D57-E57</f>
        <v>134</v>
      </c>
      <c r="G57" s="34">
        <f t="shared" si="1"/>
        <v>29.287598944591032</v>
      </c>
      <c r="H57" s="14" t="s">
        <v>78</v>
      </c>
      <c r="I57" s="14"/>
    </row>
    <row r="58" spans="1:9" ht="110.25" hidden="1" outlineLevel="3">
      <c r="A58" s="13"/>
      <c r="B58" s="14" t="s">
        <v>85</v>
      </c>
      <c r="C58" s="13" t="s">
        <v>12</v>
      </c>
      <c r="D58" s="15">
        <v>832.5</v>
      </c>
      <c r="E58" s="15">
        <v>134.77000000000001</v>
      </c>
      <c r="F58" s="15">
        <f t="shared" si="16"/>
        <v>697.73</v>
      </c>
      <c r="G58" s="34">
        <f t="shared" si="1"/>
        <v>16.188588588588591</v>
      </c>
      <c r="H58" s="14" t="s">
        <v>86</v>
      </c>
      <c r="I58" s="14"/>
    </row>
    <row r="59" spans="1:9" ht="47.25" hidden="1" outlineLevel="3">
      <c r="A59" s="13"/>
      <c r="B59" s="14" t="s">
        <v>87</v>
      </c>
      <c r="C59" s="13" t="s">
        <v>12</v>
      </c>
      <c r="D59" s="15">
        <v>376.9</v>
      </c>
      <c r="E59" s="15">
        <v>255.82</v>
      </c>
      <c r="F59" s="15">
        <f t="shared" si="16"/>
        <v>121.07999999999998</v>
      </c>
      <c r="G59" s="34">
        <f t="shared" si="1"/>
        <v>67.87476784292916</v>
      </c>
      <c r="H59" s="14" t="s">
        <v>88</v>
      </c>
      <c r="I59" s="14"/>
    </row>
    <row r="60" spans="1:9" ht="47.25" hidden="1" outlineLevel="3">
      <c r="A60" s="13" t="s">
        <v>89</v>
      </c>
      <c r="B60" s="14" t="s">
        <v>90</v>
      </c>
      <c r="C60" s="13" t="s">
        <v>13</v>
      </c>
      <c r="D60" s="15">
        <v>38125.300000000003</v>
      </c>
      <c r="E60" s="15">
        <v>29787.33</v>
      </c>
      <c r="F60" s="15">
        <f t="shared" si="16"/>
        <v>8337.9700000000012</v>
      </c>
      <c r="G60" s="34">
        <f t="shared" si="1"/>
        <v>78.130086845218258</v>
      </c>
      <c r="H60" s="14" t="s">
        <v>60</v>
      </c>
      <c r="I60" s="14"/>
    </row>
    <row r="61" spans="1:9" ht="126" hidden="1" outlineLevel="3">
      <c r="A61" s="13" t="s">
        <v>91</v>
      </c>
      <c r="B61" s="16" t="s">
        <v>92</v>
      </c>
      <c r="C61" s="13" t="s">
        <v>13</v>
      </c>
      <c r="D61" s="15">
        <v>401.4</v>
      </c>
      <c r="E61" s="15">
        <v>68</v>
      </c>
      <c r="F61" s="15">
        <f t="shared" si="16"/>
        <v>333.4</v>
      </c>
      <c r="G61" s="34">
        <f t="shared" si="1"/>
        <v>16.940707523667168</v>
      </c>
      <c r="H61" s="14" t="s">
        <v>81</v>
      </c>
      <c r="I61" s="16"/>
    </row>
    <row r="62" spans="1:9" ht="63" hidden="1" outlineLevel="3">
      <c r="A62" s="13" t="s">
        <v>93</v>
      </c>
      <c r="B62" s="14" t="s">
        <v>94</v>
      </c>
      <c r="C62" s="13" t="s">
        <v>12</v>
      </c>
      <c r="D62" s="15">
        <v>23000</v>
      </c>
      <c r="E62" s="15">
        <v>11800</v>
      </c>
      <c r="F62" s="15">
        <f t="shared" si="16"/>
        <v>11200</v>
      </c>
      <c r="G62" s="34">
        <f t="shared" si="1"/>
        <v>51.304347826086961</v>
      </c>
      <c r="H62" s="14" t="s">
        <v>60</v>
      </c>
      <c r="I62" s="14"/>
    </row>
    <row r="63" spans="1:9" ht="31.5" hidden="1" outlineLevel="3">
      <c r="A63" s="13" t="s">
        <v>95</v>
      </c>
      <c r="B63" s="14" t="s">
        <v>96</v>
      </c>
      <c r="C63" s="13" t="s">
        <v>12</v>
      </c>
      <c r="D63" s="15">
        <f>SUM(D64:D68)</f>
        <v>2166065.92</v>
      </c>
      <c r="E63" s="15">
        <f t="shared" ref="E63:F63" si="17">SUM(E64:E68)</f>
        <v>1552314.4100000001</v>
      </c>
      <c r="F63" s="15">
        <f t="shared" si="17"/>
        <v>613751.51000000024</v>
      </c>
      <c r="G63" s="34">
        <f t="shared" si="1"/>
        <v>71.665150892545327</v>
      </c>
      <c r="H63" s="14"/>
      <c r="I63" s="14"/>
    </row>
    <row r="64" spans="1:9" ht="47.25" hidden="1" outlineLevel="3">
      <c r="A64" s="13"/>
      <c r="B64" s="14" t="s">
        <v>97</v>
      </c>
      <c r="C64" s="13" t="s">
        <v>12</v>
      </c>
      <c r="D64" s="15">
        <v>416328.48</v>
      </c>
      <c r="E64" s="15">
        <v>266126.34000000003</v>
      </c>
      <c r="F64" s="15">
        <f t="shared" ref="F64:F69" si="18">D64-E64</f>
        <v>150202.13999999996</v>
      </c>
      <c r="G64" s="34">
        <f t="shared" si="1"/>
        <v>63.922203928974554</v>
      </c>
      <c r="H64" s="14" t="s">
        <v>60</v>
      </c>
      <c r="I64" s="14"/>
    </row>
    <row r="65" spans="1:9" ht="47.25" hidden="1" outlineLevel="3">
      <c r="A65" s="13"/>
      <c r="B65" s="14" t="s">
        <v>98</v>
      </c>
      <c r="C65" s="13" t="s">
        <v>12</v>
      </c>
      <c r="D65" s="15">
        <v>675543.68</v>
      </c>
      <c r="E65" s="15">
        <v>490248.23</v>
      </c>
      <c r="F65" s="15">
        <f t="shared" si="18"/>
        <v>185295.45000000007</v>
      </c>
      <c r="G65" s="34">
        <f t="shared" si="1"/>
        <v>72.570915029506295</v>
      </c>
      <c r="H65" s="14" t="s">
        <v>60</v>
      </c>
      <c r="I65" s="14"/>
    </row>
    <row r="66" spans="1:9" ht="47.25" hidden="1" outlineLevel="3">
      <c r="A66" s="13"/>
      <c r="B66" s="14" t="s">
        <v>99</v>
      </c>
      <c r="C66" s="13" t="s">
        <v>12</v>
      </c>
      <c r="D66" s="15">
        <v>19020.14</v>
      </c>
      <c r="E66" s="15">
        <v>8311.74</v>
      </c>
      <c r="F66" s="15">
        <f t="shared" si="18"/>
        <v>10708.4</v>
      </c>
      <c r="G66" s="34">
        <f t="shared" si="1"/>
        <v>43.699678340958584</v>
      </c>
      <c r="H66" s="14" t="s">
        <v>60</v>
      </c>
      <c r="I66" s="14"/>
    </row>
    <row r="67" spans="1:9" ht="47.25" hidden="1" outlineLevel="3">
      <c r="A67" s="13"/>
      <c r="B67" s="14" t="s">
        <v>100</v>
      </c>
      <c r="C67" s="13" t="s">
        <v>12</v>
      </c>
      <c r="D67" s="15">
        <v>1054996.6200000001</v>
      </c>
      <c r="E67" s="15">
        <v>787562.1</v>
      </c>
      <c r="F67" s="15">
        <f t="shared" si="18"/>
        <v>267434.52000000014</v>
      </c>
      <c r="G67" s="34">
        <f t="shared" si="1"/>
        <v>74.650675184153656</v>
      </c>
      <c r="H67" s="14" t="s">
        <v>60</v>
      </c>
      <c r="I67" s="14"/>
    </row>
    <row r="68" spans="1:9" ht="47.25" hidden="1" outlineLevel="3">
      <c r="A68" s="13"/>
      <c r="B68" s="14" t="s">
        <v>101</v>
      </c>
      <c r="C68" s="13" t="s">
        <v>12</v>
      </c>
      <c r="D68" s="15">
        <v>177</v>
      </c>
      <c r="E68" s="15">
        <v>66</v>
      </c>
      <c r="F68" s="15">
        <f t="shared" si="18"/>
        <v>111</v>
      </c>
      <c r="G68" s="34">
        <f t="shared" si="1"/>
        <v>37.288135593220339</v>
      </c>
      <c r="H68" s="14" t="s">
        <v>60</v>
      </c>
      <c r="I68" s="14"/>
    </row>
    <row r="69" spans="1:9" ht="47.25" hidden="1" outlineLevel="3">
      <c r="A69" s="13" t="s">
        <v>102</v>
      </c>
      <c r="B69" s="14" t="s">
        <v>103</v>
      </c>
      <c r="C69" s="13" t="s">
        <v>12</v>
      </c>
      <c r="D69" s="15">
        <v>15647.5</v>
      </c>
      <c r="E69" s="15">
        <v>8868.57</v>
      </c>
      <c r="F69" s="15">
        <f t="shared" si="18"/>
        <v>6778.93</v>
      </c>
      <c r="G69" s="34">
        <f t="shared" si="1"/>
        <v>56.677232784789901</v>
      </c>
      <c r="H69" s="14" t="s">
        <v>60</v>
      </c>
      <c r="I69" s="14"/>
    </row>
    <row r="70" spans="1:9" ht="63" hidden="1" outlineLevel="3">
      <c r="A70" s="13" t="s">
        <v>104</v>
      </c>
      <c r="B70" s="14" t="s">
        <v>105</v>
      </c>
      <c r="C70" s="13" t="s">
        <v>12</v>
      </c>
      <c r="D70" s="15">
        <f>SUM(D71:D73)</f>
        <v>2390</v>
      </c>
      <c r="E70" s="15">
        <f t="shared" ref="E70:F70" si="19">SUM(E71:E73)</f>
        <v>2389.87</v>
      </c>
      <c r="F70" s="15">
        <f t="shared" si="19"/>
        <v>0.12999999999999545</v>
      </c>
      <c r="G70" s="34">
        <f t="shared" si="1"/>
        <v>99.994560669456064</v>
      </c>
      <c r="H70" s="14"/>
      <c r="I70" s="14"/>
    </row>
    <row r="71" spans="1:9" ht="31.5" hidden="1" outlineLevel="3">
      <c r="A71" s="13"/>
      <c r="B71" s="14" t="s">
        <v>106</v>
      </c>
      <c r="C71" s="13" t="s">
        <v>12</v>
      </c>
      <c r="D71" s="15">
        <v>770</v>
      </c>
      <c r="E71" s="15">
        <v>770</v>
      </c>
      <c r="F71" s="15">
        <f>D71-E71</f>
        <v>0</v>
      </c>
      <c r="G71" s="34">
        <f t="shared" si="1"/>
        <v>100</v>
      </c>
      <c r="H71" s="14" t="s">
        <v>88</v>
      </c>
      <c r="I71" s="14"/>
    </row>
    <row r="72" spans="1:9" ht="31.5" hidden="1" outlineLevel="3">
      <c r="A72" s="13"/>
      <c r="B72" s="14" t="s">
        <v>107</v>
      </c>
      <c r="C72" s="13" t="s">
        <v>12</v>
      </c>
      <c r="D72" s="15">
        <v>900</v>
      </c>
      <c r="E72" s="15">
        <v>900</v>
      </c>
      <c r="F72" s="15">
        <f>D72-E72</f>
        <v>0</v>
      </c>
      <c r="G72" s="34">
        <f t="shared" ref="G72:G139" si="20">E72/D72*100</f>
        <v>100</v>
      </c>
      <c r="H72" s="14" t="s">
        <v>88</v>
      </c>
      <c r="I72" s="14"/>
    </row>
    <row r="73" spans="1:9" ht="47.25" hidden="1" outlineLevel="3">
      <c r="A73" s="13"/>
      <c r="B73" s="14" t="s">
        <v>108</v>
      </c>
      <c r="C73" s="13" t="s">
        <v>12</v>
      </c>
      <c r="D73" s="15">
        <v>720</v>
      </c>
      <c r="E73" s="15">
        <v>719.87</v>
      </c>
      <c r="F73" s="15">
        <f>D73-E73</f>
        <v>0.12999999999999545</v>
      </c>
      <c r="G73" s="34">
        <f t="shared" si="20"/>
        <v>99.981944444444451</v>
      </c>
      <c r="H73" s="14" t="s">
        <v>88</v>
      </c>
      <c r="I73" s="14"/>
    </row>
    <row r="74" spans="1:9" ht="78.75" hidden="1" outlineLevel="2">
      <c r="A74" s="5" t="s">
        <v>109</v>
      </c>
      <c r="B74" s="17" t="s">
        <v>110</v>
      </c>
      <c r="C74" s="5" t="s">
        <v>12</v>
      </c>
      <c r="D74" s="9">
        <f>D75+D76</f>
        <v>505824.5</v>
      </c>
      <c r="E74" s="9">
        <f t="shared" ref="E74:F74" si="21">E75+E76</f>
        <v>462869.69</v>
      </c>
      <c r="F74" s="9">
        <f t="shared" si="21"/>
        <v>42954.810000000012</v>
      </c>
      <c r="G74" s="33">
        <f t="shared" si="20"/>
        <v>91.507961753533095</v>
      </c>
      <c r="H74" s="14"/>
      <c r="I74" s="14"/>
    </row>
    <row r="75" spans="1:9" ht="63" hidden="1" outlineLevel="3">
      <c r="A75" s="13" t="s">
        <v>111</v>
      </c>
      <c r="B75" s="14" t="s">
        <v>112</v>
      </c>
      <c r="C75" s="13" t="s">
        <v>12</v>
      </c>
      <c r="D75" s="15">
        <v>2626.8</v>
      </c>
      <c r="E75" s="15">
        <v>0</v>
      </c>
      <c r="F75" s="15">
        <f>D75-E75</f>
        <v>2626.8</v>
      </c>
      <c r="G75" s="34">
        <f t="shared" si="20"/>
        <v>0</v>
      </c>
      <c r="H75" s="14" t="s">
        <v>58</v>
      </c>
      <c r="I75" s="14"/>
    </row>
    <row r="76" spans="1:9" ht="63" hidden="1" outlineLevel="3">
      <c r="A76" s="13" t="s">
        <v>113</v>
      </c>
      <c r="B76" s="14" t="s">
        <v>114</v>
      </c>
      <c r="C76" s="13" t="s">
        <v>12</v>
      </c>
      <c r="D76" s="15">
        <v>503197.7</v>
      </c>
      <c r="E76" s="15">
        <v>462869.69</v>
      </c>
      <c r="F76" s="15">
        <f>D76-E76</f>
        <v>40328.010000000009</v>
      </c>
      <c r="G76" s="34">
        <f t="shared" si="20"/>
        <v>91.985652955091012</v>
      </c>
      <c r="H76" s="14" t="s">
        <v>58</v>
      </c>
      <c r="I76" s="14"/>
    </row>
    <row r="77" spans="1:9" ht="94.5" hidden="1" outlineLevel="2">
      <c r="A77" s="5" t="s">
        <v>115</v>
      </c>
      <c r="B77" s="17" t="s">
        <v>116</v>
      </c>
      <c r="C77" s="5" t="s">
        <v>12</v>
      </c>
      <c r="D77" s="9">
        <f>D78+D81+D82</f>
        <v>51673.440000000002</v>
      </c>
      <c r="E77" s="9">
        <f>E78+E81+E82</f>
        <v>38193.32</v>
      </c>
      <c r="F77" s="9">
        <f>F78+F81+F82</f>
        <v>13480.119999999999</v>
      </c>
      <c r="G77" s="33">
        <f t="shared" si="20"/>
        <v>73.912865100523589</v>
      </c>
      <c r="H77" s="14"/>
      <c r="I77" s="14"/>
    </row>
    <row r="78" spans="1:9" ht="47.25" hidden="1" outlineLevel="2">
      <c r="A78" s="13" t="s">
        <v>117</v>
      </c>
      <c r="B78" s="14" t="s">
        <v>77</v>
      </c>
      <c r="C78" s="13" t="s">
        <v>12</v>
      </c>
      <c r="D78" s="15">
        <f>D79+D80</f>
        <v>46327.61</v>
      </c>
      <c r="E78" s="15">
        <f t="shared" ref="E78:F78" si="22">E79+E80</f>
        <v>33587.519999999997</v>
      </c>
      <c r="F78" s="15">
        <f t="shared" si="22"/>
        <v>12740.089999999998</v>
      </c>
      <c r="G78" s="34">
        <f t="shared" si="20"/>
        <v>72.50000593598503</v>
      </c>
      <c r="H78" s="14"/>
      <c r="I78" s="14"/>
    </row>
    <row r="79" spans="1:9" ht="47.25" hidden="1" outlineLevel="3">
      <c r="A79" s="13"/>
      <c r="B79" s="14" t="s">
        <v>118</v>
      </c>
      <c r="C79" s="13" t="s">
        <v>12</v>
      </c>
      <c r="D79" s="15">
        <v>36074.019999999997</v>
      </c>
      <c r="E79" s="15">
        <v>26153.67</v>
      </c>
      <c r="F79" s="15">
        <f>D79-E79</f>
        <v>9920.3499999999985</v>
      </c>
      <c r="G79" s="34">
        <f t="shared" si="20"/>
        <v>72.500015246429427</v>
      </c>
      <c r="H79" s="14" t="s">
        <v>60</v>
      </c>
      <c r="I79" s="14"/>
    </row>
    <row r="80" spans="1:9" ht="63" hidden="1" outlineLevel="3">
      <c r="A80" s="13"/>
      <c r="B80" s="14" t="s">
        <v>119</v>
      </c>
      <c r="C80" s="13" t="s">
        <v>12</v>
      </c>
      <c r="D80" s="15">
        <v>10253.59</v>
      </c>
      <c r="E80" s="15">
        <v>7433.85</v>
      </c>
      <c r="F80" s="15">
        <f>D80-E80</f>
        <v>2819.74</v>
      </c>
      <c r="G80" s="34">
        <f t="shared" si="20"/>
        <v>72.49997318012521</v>
      </c>
      <c r="H80" s="14" t="s">
        <v>58</v>
      </c>
      <c r="I80" s="14"/>
    </row>
    <row r="81" spans="1:9" ht="78.75" hidden="1" outlineLevel="3">
      <c r="A81" s="13" t="s">
        <v>120</v>
      </c>
      <c r="B81" s="14" t="s">
        <v>121</v>
      </c>
      <c r="C81" s="13" t="s">
        <v>12</v>
      </c>
      <c r="D81" s="15">
        <v>740</v>
      </c>
      <c r="E81" s="15">
        <v>0</v>
      </c>
      <c r="F81" s="15">
        <f>D81-E81</f>
        <v>740</v>
      </c>
      <c r="G81" s="34">
        <f t="shared" si="20"/>
        <v>0</v>
      </c>
      <c r="H81" s="14" t="s">
        <v>58</v>
      </c>
      <c r="I81" s="14"/>
    </row>
    <row r="82" spans="1:9" ht="63" hidden="1" outlineLevel="3">
      <c r="A82" s="13" t="s">
        <v>122</v>
      </c>
      <c r="B82" s="14" t="s">
        <v>123</v>
      </c>
      <c r="C82" s="13" t="s">
        <v>12</v>
      </c>
      <c r="D82" s="15">
        <v>4605.83</v>
      </c>
      <c r="E82" s="15">
        <v>4605.8</v>
      </c>
      <c r="F82" s="15">
        <f>D82-E82</f>
        <v>2.9999999999745341E-2</v>
      </c>
      <c r="G82" s="34">
        <f t="shared" si="20"/>
        <v>99.999348651600258</v>
      </c>
      <c r="H82" s="14" t="s">
        <v>58</v>
      </c>
      <c r="I82" s="14"/>
    </row>
    <row r="83" spans="1:9" ht="29.25" customHeight="1" outlineLevel="1">
      <c r="A83" s="52" t="s">
        <v>124</v>
      </c>
      <c r="B83" s="48" t="s">
        <v>125</v>
      </c>
      <c r="C83" s="5" t="s">
        <v>11</v>
      </c>
      <c r="D83" s="9">
        <f>D84+D85+D86</f>
        <v>9677502.1499999985</v>
      </c>
      <c r="E83" s="9">
        <f t="shared" ref="E83:F83" si="23">E84+E85+E86</f>
        <v>6742781.9500000002</v>
      </c>
      <c r="F83" s="9">
        <f t="shared" si="23"/>
        <v>2934720.2</v>
      </c>
      <c r="G83" s="33">
        <f t="shared" si="20"/>
        <v>69.674817380433254</v>
      </c>
      <c r="H83" s="53" t="s">
        <v>25</v>
      </c>
      <c r="I83" s="10"/>
    </row>
    <row r="84" spans="1:9" ht="34.5" customHeight="1" outlineLevel="1">
      <c r="A84" s="52"/>
      <c r="B84" s="48"/>
      <c r="C84" s="5" t="s">
        <v>12</v>
      </c>
      <c r="D84" s="9">
        <f>D87+D90+D93+D95+D98+D104+D144</f>
        <v>8074209.1899999995</v>
      </c>
      <c r="E84" s="9">
        <f>E87+E90+E93+E95+E98+E104+E144</f>
        <v>5631834.8399999999</v>
      </c>
      <c r="F84" s="9">
        <f t="shared" ref="F84" si="24">F87+F90+F93+F95+F98+F104+F144</f>
        <v>2442374.35</v>
      </c>
      <c r="G84" s="33">
        <f t="shared" si="20"/>
        <v>69.750915631156701</v>
      </c>
      <c r="H84" s="54"/>
      <c r="I84" s="11"/>
    </row>
    <row r="85" spans="1:9" ht="31.5" outlineLevel="1">
      <c r="A85" s="52"/>
      <c r="B85" s="48"/>
      <c r="C85" s="5" t="s">
        <v>13</v>
      </c>
      <c r="D85" s="9">
        <f>D105</f>
        <v>1600269.2999999996</v>
      </c>
      <c r="E85" s="9">
        <f>E105</f>
        <v>1108661.8199999998</v>
      </c>
      <c r="F85" s="9">
        <f t="shared" ref="F85" si="25">F105</f>
        <v>491607.47999999986</v>
      </c>
      <c r="G85" s="33">
        <f t="shared" si="20"/>
        <v>69.279703109970313</v>
      </c>
      <c r="H85" s="54"/>
      <c r="I85" s="11"/>
    </row>
    <row r="86" spans="1:9" ht="31.5" outlineLevel="1">
      <c r="A86" s="52"/>
      <c r="B86" s="48"/>
      <c r="C86" s="5" t="s">
        <v>14</v>
      </c>
      <c r="D86" s="9">
        <f>D106+D145</f>
        <v>3023.66</v>
      </c>
      <c r="E86" s="9">
        <f>E106+E145</f>
        <v>2285.29</v>
      </c>
      <c r="F86" s="9">
        <f t="shared" ref="F86" si="26">F106+F145</f>
        <v>738.37</v>
      </c>
      <c r="G86" s="33">
        <f t="shared" si="20"/>
        <v>75.580257039481964</v>
      </c>
      <c r="H86" s="55"/>
      <c r="I86" s="12"/>
    </row>
    <row r="87" spans="1:9" ht="94.5" outlineLevel="2">
      <c r="A87" s="5" t="s">
        <v>126</v>
      </c>
      <c r="B87" s="17" t="s">
        <v>127</v>
      </c>
      <c r="C87" s="5" t="s">
        <v>12</v>
      </c>
      <c r="D87" s="9">
        <f>D88+D89</f>
        <v>364801.69</v>
      </c>
      <c r="E87" s="9">
        <f t="shared" ref="E87:F87" si="27">E88+E89</f>
        <v>274146.3</v>
      </c>
      <c r="F87" s="9">
        <f t="shared" si="27"/>
        <v>90655.39</v>
      </c>
      <c r="G87" s="33">
        <f t="shared" si="20"/>
        <v>75.149405146670233</v>
      </c>
      <c r="H87" s="14"/>
      <c r="I87" s="14"/>
    </row>
    <row r="88" spans="1:9" ht="135.75" customHeight="1" outlineLevel="3">
      <c r="A88" s="28" t="s">
        <v>128</v>
      </c>
      <c r="B88" s="16" t="s">
        <v>129</v>
      </c>
      <c r="C88" s="13" t="s">
        <v>12</v>
      </c>
      <c r="D88" s="15">
        <v>329624.13</v>
      </c>
      <c r="E88" s="15">
        <v>248901.38</v>
      </c>
      <c r="F88" s="15">
        <f>D88-E88</f>
        <v>80722.75</v>
      </c>
      <c r="G88" s="34">
        <f t="shared" si="20"/>
        <v>75.510667256065261</v>
      </c>
      <c r="H88" s="14" t="s">
        <v>25</v>
      </c>
      <c r="I88" s="37" t="s">
        <v>432</v>
      </c>
    </row>
    <row r="89" spans="1:9" ht="110.25" outlineLevel="3">
      <c r="A89" s="28" t="s">
        <v>130</v>
      </c>
      <c r="B89" s="16" t="s">
        <v>131</v>
      </c>
      <c r="C89" s="13" t="s">
        <v>12</v>
      </c>
      <c r="D89" s="15">
        <v>35177.56</v>
      </c>
      <c r="E89" s="15">
        <v>25244.92</v>
      </c>
      <c r="F89" s="15">
        <f>D89-E89</f>
        <v>9932.64</v>
      </c>
      <c r="G89" s="34">
        <f t="shared" si="20"/>
        <v>71.764272450960206</v>
      </c>
      <c r="H89" s="14" t="s">
        <v>25</v>
      </c>
      <c r="I89" s="37" t="s">
        <v>431</v>
      </c>
    </row>
    <row r="90" spans="1:9" ht="31.5" outlineLevel="2">
      <c r="A90" s="5" t="s">
        <v>132</v>
      </c>
      <c r="B90" s="17" t="s">
        <v>133</v>
      </c>
      <c r="C90" s="5" t="s">
        <v>12</v>
      </c>
      <c r="D90" s="9">
        <f>D91+D92</f>
        <v>3223398.33</v>
      </c>
      <c r="E90" s="9">
        <f t="shared" ref="E90:F90" si="28">E91+E92</f>
        <v>2227842.85</v>
      </c>
      <c r="F90" s="9">
        <f t="shared" si="28"/>
        <v>995555.47999999986</v>
      </c>
      <c r="G90" s="33">
        <f t="shared" si="20"/>
        <v>69.114723714583548</v>
      </c>
      <c r="H90" s="14"/>
      <c r="I90" s="14"/>
    </row>
    <row r="91" spans="1:9" ht="78.75" outlineLevel="3">
      <c r="A91" s="28" t="s">
        <v>134</v>
      </c>
      <c r="B91" s="14" t="s">
        <v>135</v>
      </c>
      <c r="C91" s="13" t="s">
        <v>12</v>
      </c>
      <c r="D91" s="15">
        <v>1848743.69</v>
      </c>
      <c r="E91" s="15">
        <v>1208982.77</v>
      </c>
      <c r="F91" s="15">
        <f>D91-E91</f>
        <v>639760.91999999993</v>
      </c>
      <c r="G91" s="34">
        <f t="shared" si="20"/>
        <v>65.394828744486475</v>
      </c>
      <c r="H91" s="14" t="s">
        <v>25</v>
      </c>
      <c r="I91" s="40" t="s">
        <v>433</v>
      </c>
    </row>
    <row r="92" spans="1:9" ht="78.75" outlineLevel="3">
      <c r="A92" s="28" t="s">
        <v>136</v>
      </c>
      <c r="B92" s="14" t="s">
        <v>137</v>
      </c>
      <c r="C92" s="13" t="s">
        <v>12</v>
      </c>
      <c r="D92" s="15">
        <v>1374654.64</v>
      </c>
      <c r="E92" s="15">
        <v>1018860.08</v>
      </c>
      <c r="F92" s="15">
        <f>D92-E92</f>
        <v>355794.55999999994</v>
      </c>
      <c r="G92" s="34">
        <f t="shared" si="20"/>
        <v>74.117531076751035</v>
      </c>
      <c r="H92" s="14" t="s">
        <v>25</v>
      </c>
      <c r="I92" s="37" t="s">
        <v>434</v>
      </c>
    </row>
    <row r="93" spans="1:9" ht="31.5" outlineLevel="2">
      <c r="A93" s="5" t="s">
        <v>138</v>
      </c>
      <c r="B93" s="17" t="s">
        <v>139</v>
      </c>
      <c r="C93" s="5" t="s">
        <v>12</v>
      </c>
      <c r="D93" s="9">
        <f>D94</f>
        <v>31231.17</v>
      </c>
      <c r="E93" s="9">
        <f t="shared" ref="E93:F93" si="29">E94</f>
        <v>23321.61</v>
      </c>
      <c r="F93" s="9">
        <f t="shared" si="29"/>
        <v>7909.5599999999977</v>
      </c>
      <c r="G93" s="33">
        <f t="shared" si="20"/>
        <v>74.674147654410646</v>
      </c>
      <c r="H93" s="14"/>
      <c r="I93" s="14"/>
    </row>
    <row r="94" spans="1:9" ht="60" customHeight="1" outlineLevel="3">
      <c r="A94" s="28" t="s">
        <v>140</v>
      </c>
      <c r="B94" s="14" t="s">
        <v>141</v>
      </c>
      <c r="C94" s="13" t="s">
        <v>12</v>
      </c>
      <c r="D94" s="15">
        <v>31231.17</v>
      </c>
      <c r="E94" s="15">
        <v>23321.61</v>
      </c>
      <c r="F94" s="15">
        <f>D94-E94</f>
        <v>7909.5599999999977</v>
      </c>
      <c r="G94" s="34">
        <f t="shared" si="20"/>
        <v>74.674147654410646</v>
      </c>
      <c r="H94" s="14" t="s">
        <v>25</v>
      </c>
      <c r="I94" s="37" t="s">
        <v>435</v>
      </c>
    </row>
    <row r="95" spans="1:9" ht="47.25" outlineLevel="2">
      <c r="A95" s="5" t="s">
        <v>142</v>
      </c>
      <c r="B95" s="17" t="s">
        <v>143</v>
      </c>
      <c r="C95" s="5" t="s">
        <v>12</v>
      </c>
      <c r="D95" s="9">
        <f>D96+D97</f>
        <v>579041.26</v>
      </c>
      <c r="E95" s="9">
        <f t="shared" ref="E95:F95" si="30">E96+E97</f>
        <v>373924</v>
      </c>
      <c r="F95" s="9">
        <f t="shared" si="30"/>
        <v>205117.26</v>
      </c>
      <c r="G95" s="33">
        <f t="shared" si="20"/>
        <v>64.576399961550237</v>
      </c>
      <c r="H95" s="14"/>
      <c r="I95" s="14"/>
    </row>
    <row r="96" spans="1:9" ht="66.75" customHeight="1" outlineLevel="3">
      <c r="A96" s="29" t="s">
        <v>144</v>
      </c>
      <c r="B96" s="14" t="s">
        <v>145</v>
      </c>
      <c r="C96" s="13" t="s">
        <v>12</v>
      </c>
      <c r="D96" s="15">
        <v>19.62</v>
      </c>
      <c r="E96" s="15">
        <v>7.06</v>
      </c>
      <c r="F96" s="15">
        <f>D96-E96</f>
        <v>12.560000000000002</v>
      </c>
      <c r="G96" s="35">
        <f t="shared" si="20"/>
        <v>35.983690112130475</v>
      </c>
      <c r="H96" s="14" t="s">
        <v>25</v>
      </c>
      <c r="I96" s="37" t="s">
        <v>431</v>
      </c>
    </row>
    <row r="97" spans="1:9" ht="84" customHeight="1" outlineLevel="3">
      <c r="A97" s="28" t="s">
        <v>146</v>
      </c>
      <c r="B97" s="14" t="s">
        <v>147</v>
      </c>
      <c r="C97" s="13" t="s">
        <v>12</v>
      </c>
      <c r="D97" s="15">
        <v>579021.64</v>
      </c>
      <c r="E97" s="15">
        <v>373916.94</v>
      </c>
      <c r="F97" s="15">
        <f>D97-E97</f>
        <v>205104.7</v>
      </c>
      <c r="G97" s="34">
        <f t="shared" si="20"/>
        <v>64.577368818201691</v>
      </c>
      <c r="H97" s="14" t="s">
        <v>25</v>
      </c>
      <c r="I97" s="40" t="s">
        <v>436</v>
      </c>
    </row>
    <row r="98" spans="1:9" ht="63" outlineLevel="2" collapsed="1">
      <c r="A98" s="5" t="s">
        <v>148</v>
      </c>
      <c r="B98" s="17" t="s">
        <v>149</v>
      </c>
      <c r="C98" s="5" t="s">
        <v>12</v>
      </c>
      <c r="D98" s="9">
        <f>SUM(D99:D102)</f>
        <v>247627.31</v>
      </c>
      <c r="E98" s="9">
        <f t="shared" ref="E98:F98" si="31">SUM(E99:E102)</f>
        <v>177718.74</v>
      </c>
      <c r="F98" s="9">
        <f t="shared" si="31"/>
        <v>69908.569999999992</v>
      </c>
      <c r="G98" s="33">
        <f t="shared" si="20"/>
        <v>71.768634889261605</v>
      </c>
      <c r="H98" s="14"/>
      <c r="I98" s="14"/>
    </row>
    <row r="99" spans="1:9" ht="119.25" hidden="1" customHeight="1" outlineLevel="3">
      <c r="A99" s="13" t="s">
        <v>150</v>
      </c>
      <c r="B99" s="14" t="s">
        <v>151</v>
      </c>
      <c r="C99" s="13" t="s">
        <v>12</v>
      </c>
      <c r="D99" s="15">
        <v>40000</v>
      </c>
      <c r="E99" s="15">
        <v>30921.35</v>
      </c>
      <c r="F99" s="15">
        <f>D99-E99</f>
        <v>9078.6500000000015</v>
      </c>
      <c r="G99" s="34">
        <f t="shared" si="20"/>
        <v>77.303375000000003</v>
      </c>
      <c r="H99" s="14" t="s">
        <v>29</v>
      </c>
      <c r="I99" s="14"/>
    </row>
    <row r="100" spans="1:9" ht="78.75" outlineLevel="3">
      <c r="A100" s="29" t="s">
        <v>152</v>
      </c>
      <c r="B100" s="14" t="s">
        <v>153</v>
      </c>
      <c r="C100" s="13" t="s">
        <v>12</v>
      </c>
      <c r="D100" s="15">
        <v>6396.24</v>
      </c>
      <c r="E100" s="15">
        <v>2417.0700000000002</v>
      </c>
      <c r="F100" s="15">
        <f>D100-E100</f>
        <v>3979.1699999999996</v>
      </c>
      <c r="G100" s="34">
        <f t="shared" si="20"/>
        <v>37.78891974034746</v>
      </c>
      <c r="H100" s="14" t="s">
        <v>25</v>
      </c>
      <c r="I100" s="37" t="s">
        <v>437</v>
      </c>
    </row>
    <row r="101" spans="1:9" ht="55.5" customHeight="1" outlineLevel="3">
      <c r="A101" s="28" t="s">
        <v>154</v>
      </c>
      <c r="B101" s="14" t="s">
        <v>155</v>
      </c>
      <c r="C101" s="13" t="s">
        <v>12</v>
      </c>
      <c r="D101" s="15">
        <v>83268.31</v>
      </c>
      <c r="E101" s="15">
        <v>62998.99</v>
      </c>
      <c r="F101" s="15">
        <f>D101-E101</f>
        <v>20269.32</v>
      </c>
      <c r="G101" s="34">
        <f t="shared" si="20"/>
        <v>75.65782228557299</v>
      </c>
      <c r="H101" s="14" t="s">
        <v>25</v>
      </c>
      <c r="I101" s="37" t="s">
        <v>438</v>
      </c>
    </row>
    <row r="102" spans="1:9" ht="110.25" outlineLevel="3">
      <c r="A102" s="28" t="s">
        <v>156</v>
      </c>
      <c r="B102" s="14" t="s">
        <v>157</v>
      </c>
      <c r="C102" s="13" t="s">
        <v>12</v>
      </c>
      <c r="D102" s="15">
        <v>117962.76</v>
      </c>
      <c r="E102" s="15">
        <v>81381.33</v>
      </c>
      <c r="F102" s="15">
        <f>D102-E102</f>
        <v>36581.429999999993</v>
      </c>
      <c r="G102" s="34">
        <f t="shared" si="20"/>
        <v>68.989001274639563</v>
      </c>
      <c r="H102" s="14" t="s">
        <v>25</v>
      </c>
      <c r="I102" s="37" t="s">
        <v>439</v>
      </c>
    </row>
    <row r="103" spans="1:9" ht="32.25" hidden="1" customHeight="1" outlineLevel="2">
      <c r="A103" s="52" t="s">
        <v>158</v>
      </c>
      <c r="B103" s="48" t="s">
        <v>159</v>
      </c>
      <c r="C103" s="5" t="s">
        <v>11</v>
      </c>
      <c r="D103" s="9">
        <f>D104+D105+D106</f>
        <v>3052708.71</v>
      </c>
      <c r="E103" s="9">
        <f>E104+E105+E106</f>
        <v>2092551.2599999998</v>
      </c>
      <c r="F103" s="9">
        <f>F104+F105+F106</f>
        <v>960157.45</v>
      </c>
      <c r="G103" s="33">
        <f t="shared" si="20"/>
        <v>68.547361009101976</v>
      </c>
      <c r="H103" s="10"/>
      <c r="I103" s="10"/>
    </row>
    <row r="104" spans="1:9" ht="31.5" hidden="1" outlineLevel="2">
      <c r="A104" s="52"/>
      <c r="B104" s="48"/>
      <c r="C104" s="5" t="s">
        <v>12</v>
      </c>
      <c r="D104" s="9">
        <f>D108+D112+D113+D116+D117+D118+D133+D134+D135+D136+D137+D138+D139+D140+D141+D109+D110+D111</f>
        <v>1450362.75</v>
      </c>
      <c r="E104" s="9">
        <f>E108+E112+E113+E116+E117+E118+E133+E134+E135+E136+E137+E138+E139+E140+E141+E109+E110+E111</f>
        <v>981812.78</v>
      </c>
      <c r="F104" s="9">
        <f>F108+F112+F113+F116+F117+F118+F133+F134+F135+F136+F137+F138+F139+F140+F141+F109+F110+F111</f>
        <v>468549.97000000009</v>
      </c>
      <c r="G104" s="33">
        <f t="shared" si="20"/>
        <v>67.694290962726399</v>
      </c>
      <c r="H104" s="11"/>
      <c r="I104" s="11"/>
    </row>
    <row r="105" spans="1:9" ht="31.5" hidden="1" outlineLevel="2">
      <c r="A105" s="52"/>
      <c r="B105" s="48"/>
      <c r="C105" s="5" t="s">
        <v>13</v>
      </c>
      <c r="D105" s="9">
        <f>D120+D121+D122+D123+D125+D126+D127+D132+D142</f>
        <v>1600269.2999999996</v>
      </c>
      <c r="E105" s="9">
        <f>E120+E121+E122+E123+E125+E126+E127+E132+E142</f>
        <v>1108661.8199999998</v>
      </c>
      <c r="F105" s="9">
        <f>F120+F121+F122+F123+F125+F126+F127+F132+F142</f>
        <v>491607.47999999986</v>
      </c>
      <c r="G105" s="33">
        <f t="shared" si="20"/>
        <v>69.279703109970313</v>
      </c>
      <c r="H105" s="11"/>
      <c r="I105" s="11"/>
    </row>
    <row r="106" spans="1:9" ht="31.5" hidden="1" outlineLevel="2">
      <c r="A106" s="52"/>
      <c r="B106" s="48"/>
      <c r="C106" s="5" t="s">
        <v>14</v>
      </c>
      <c r="D106" s="9">
        <f>D107+D119+D124</f>
        <v>2076.66</v>
      </c>
      <c r="E106" s="9">
        <f>E107+E119+E124</f>
        <v>2076.66</v>
      </c>
      <c r="F106" s="9">
        <f>F107+F119+F124</f>
        <v>0</v>
      </c>
      <c r="G106" s="33">
        <f t="shared" si="20"/>
        <v>100</v>
      </c>
      <c r="H106" s="12"/>
      <c r="I106" s="12"/>
    </row>
    <row r="107" spans="1:9" ht="78.75" hidden="1" outlineLevel="3">
      <c r="A107" s="13" t="s">
        <v>160</v>
      </c>
      <c r="B107" s="14" t="s">
        <v>161</v>
      </c>
      <c r="C107" s="13" t="s">
        <v>14</v>
      </c>
      <c r="D107" s="15">
        <v>1000</v>
      </c>
      <c r="E107" s="15">
        <v>1000</v>
      </c>
      <c r="F107" s="15">
        <f>D107-E107</f>
        <v>0</v>
      </c>
      <c r="G107" s="34">
        <f t="shared" si="20"/>
        <v>100</v>
      </c>
      <c r="H107" s="14" t="s">
        <v>25</v>
      </c>
      <c r="I107" s="14"/>
    </row>
    <row r="108" spans="1:9" ht="78.75" hidden="1" outlineLevel="3">
      <c r="A108" s="13" t="s">
        <v>162</v>
      </c>
      <c r="B108" s="14" t="s">
        <v>163</v>
      </c>
      <c r="C108" s="13" t="s">
        <v>12</v>
      </c>
      <c r="D108" s="15">
        <v>2800</v>
      </c>
      <c r="E108" s="15">
        <v>2800</v>
      </c>
      <c r="F108" s="15">
        <f>D108-E108</f>
        <v>0</v>
      </c>
      <c r="G108" s="34">
        <f t="shared" si="20"/>
        <v>100</v>
      </c>
      <c r="H108" s="14" t="s">
        <v>25</v>
      </c>
      <c r="I108" s="14"/>
    </row>
    <row r="109" spans="1:9" ht="78.75" hidden="1" outlineLevel="3">
      <c r="A109" s="13" t="s">
        <v>164</v>
      </c>
      <c r="B109" s="14" t="s">
        <v>165</v>
      </c>
      <c r="C109" s="13" t="s">
        <v>12</v>
      </c>
      <c r="D109" s="15">
        <v>252.55</v>
      </c>
      <c r="E109" s="15">
        <v>252.55</v>
      </c>
      <c r="F109" s="15">
        <f t="shared" ref="F109:F111" si="32">D109-E109</f>
        <v>0</v>
      </c>
      <c r="G109" s="34">
        <f t="shared" si="20"/>
        <v>100</v>
      </c>
      <c r="H109" s="14" t="s">
        <v>25</v>
      </c>
      <c r="I109" s="14"/>
    </row>
    <row r="110" spans="1:9" ht="78.75" hidden="1" outlineLevel="3">
      <c r="A110" s="13" t="s">
        <v>166</v>
      </c>
      <c r="B110" s="14" t="s">
        <v>167</v>
      </c>
      <c r="C110" s="13" t="s">
        <v>12</v>
      </c>
      <c r="D110" s="15">
        <v>59724.74</v>
      </c>
      <c r="E110" s="15">
        <v>56734.03</v>
      </c>
      <c r="F110" s="15">
        <f t="shared" si="32"/>
        <v>2990.7099999999991</v>
      </c>
      <c r="G110" s="34">
        <f t="shared" si="20"/>
        <v>94.99251064131883</v>
      </c>
      <c r="H110" s="14" t="s">
        <v>25</v>
      </c>
      <c r="I110" s="14"/>
    </row>
    <row r="111" spans="1:9" ht="69.75" hidden="1" customHeight="1" outlineLevel="3">
      <c r="A111" s="13" t="s">
        <v>168</v>
      </c>
      <c r="B111" s="14" t="s">
        <v>169</v>
      </c>
      <c r="C111" s="13" t="s">
        <v>12</v>
      </c>
      <c r="D111" s="15">
        <v>3500</v>
      </c>
      <c r="E111" s="15">
        <v>0</v>
      </c>
      <c r="F111" s="15">
        <f t="shared" si="32"/>
        <v>3500</v>
      </c>
      <c r="G111" s="34">
        <f t="shared" si="20"/>
        <v>0</v>
      </c>
      <c r="H111" s="14" t="s">
        <v>60</v>
      </c>
      <c r="I111" s="14"/>
    </row>
    <row r="112" spans="1:9" ht="48" customHeight="1" outlineLevel="3">
      <c r="A112" s="28" t="s">
        <v>170</v>
      </c>
      <c r="B112" s="14" t="s">
        <v>171</v>
      </c>
      <c r="C112" s="13" t="s">
        <v>12</v>
      </c>
      <c r="D112" s="15">
        <v>748157.29</v>
      </c>
      <c r="E112" s="15">
        <v>464180.64</v>
      </c>
      <c r="F112" s="15">
        <f>D112-E112</f>
        <v>283976.65000000002</v>
      </c>
      <c r="G112" s="34">
        <f t="shared" si="20"/>
        <v>62.043188805926086</v>
      </c>
      <c r="H112" s="14" t="s">
        <v>25</v>
      </c>
      <c r="I112" s="40" t="s">
        <v>440</v>
      </c>
    </row>
    <row r="113" spans="1:9" ht="31.5" outlineLevel="3">
      <c r="A113" s="28" t="s">
        <v>172</v>
      </c>
      <c r="B113" s="14" t="s">
        <v>173</v>
      </c>
      <c r="C113" s="13" t="s">
        <v>12</v>
      </c>
      <c r="D113" s="15">
        <f>SUM(D114:D115)</f>
        <v>56083.840000000004</v>
      </c>
      <c r="E113" s="15">
        <f t="shared" ref="E113:F113" si="33">SUM(E114:E115)</f>
        <v>42133.32</v>
      </c>
      <c r="F113" s="15">
        <f t="shared" si="33"/>
        <v>13950.520000000002</v>
      </c>
      <c r="G113" s="34">
        <f t="shared" si="20"/>
        <v>75.125597676621283</v>
      </c>
      <c r="H113" s="14"/>
      <c r="I113" s="37"/>
    </row>
    <row r="114" spans="1:9" ht="40.5" customHeight="1" outlineLevel="3">
      <c r="A114" s="28"/>
      <c r="B114" s="14" t="s">
        <v>174</v>
      </c>
      <c r="C114" s="13" t="s">
        <v>12</v>
      </c>
      <c r="D114" s="15">
        <v>16083.68</v>
      </c>
      <c r="E114" s="15">
        <v>12515.51</v>
      </c>
      <c r="F114" s="15">
        <f t="shared" ref="F114:F122" si="34">D114-E114</f>
        <v>3568.17</v>
      </c>
      <c r="G114" s="34">
        <f t="shared" si="20"/>
        <v>77.81496523183749</v>
      </c>
      <c r="H114" s="14" t="s">
        <v>25</v>
      </c>
      <c r="I114" s="37" t="s">
        <v>441</v>
      </c>
    </row>
    <row r="115" spans="1:9" ht="78.75" outlineLevel="3">
      <c r="A115" s="28"/>
      <c r="B115" s="14" t="s">
        <v>175</v>
      </c>
      <c r="C115" s="13" t="s">
        <v>12</v>
      </c>
      <c r="D115" s="15">
        <v>40000.160000000003</v>
      </c>
      <c r="E115" s="15">
        <v>29617.81</v>
      </c>
      <c r="F115" s="15">
        <f t="shared" si="34"/>
        <v>10382.350000000002</v>
      </c>
      <c r="G115" s="34">
        <f t="shared" si="20"/>
        <v>74.044228823084694</v>
      </c>
      <c r="H115" s="14" t="s">
        <v>25</v>
      </c>
      <c r="I115" s="41" t="s">
        <v>461</v>
      </c>
    </row>
    <row r="116" spans="1:9" ht="47.25" hidden="1" customHeight="1" outlineLevel="3">
      <c r="A116" s="13" t="s">
        <v>176</v>
      </c>
      <c r="B116" s="14" t="s">
        <v>177</v>
      </c>
      <c r="C116" s="13" t="s">
        <v>12</v>
      </c>
      <c r="D116" s="15">
        <v>15288</v>
      </c>
      <c r="E116" s="15">
        <v>14920.63</v>
      </c>
      <c r="F116" s="15">
        <f t="shared" si="34"/>
        <v>367.3700000000008</v>
      </c>
      <c r="G116" s="34">
        <f t="shared" si="20"/>
        <v>97.597004186289894</v>
      </c>
      <c r="H116" s="14" t="s">
        <v>178</v>
      </c>
      <c r="I116" s="14"/>
    </row>
    <row r="117" spans="1:9" ht="69.75" customHeight="1" outlineLevel="3">
      <c r="A117" s="29" t="s">
        <v>179</v>
      </c>
      <c r="B117" s="14" t="s">
        <v>180</v>
      </c>
      <c r="C117" s="13" t="s">
        <v>12</v>
      </c>
      <c r="D117" s="15">
        <v>2562.48</v>
      </c>
      <c r="E117" s="15">
        <v>1248.27</v>
      </c>
      <c r="F117" s="15">
        <f t="shared" si="34"/>
        <v>1314.21</v>
      </c>
      <c r="G117" s="35">
        <f t="shared" si="20"/>
        <v>48.713355811557548</v>
      </c>
      <c r="H117" s="14" t="s">
        <v>25</v>
      </c>
      <c r="I117" s="38" t="s">
        <v>442</v>
      </c>
    </row>
    <row r="118" spans="1:9" ht="67.5" customHeight="1" outlineLevel="3">
      <c r="A118" s="29" t="s">
        <v>181</v>
      </c>
      <c r="B118" s="14" t="s">
        <v>182</v>
      </c>
      <c r="C118" s="13" t="s">
        <v>12</v>
      </c>
      <c r="D118" s="15">
        <v>86516.5</v>
      </c>
      <c r="E118" s="15">
        <v>38108.44</v>
      </c>
      <c r="F118" s="15">
        <f t="shared" si="34"/>
        <v>48408.06</v>
      </c>
      <c r="G118" s="35">
        <f t="shared" si="20"/>
        <v>44.047597857056168</v>
      </c>
      <c r="H118" s="14" t="s">
        <v>25</v>
      </c>
      <c r="I118" s="38" t="s">
        <v>443</v>
      </c>
    </row>
    <row r="119" spans="1:9" ht="63" customHeight="1" outlineLevel="3">
      <c r="A119" s="30" t="s">
        <v>183</v>
      </c>
      <c r="B119" s="14" t="s">
        <v>184</v>
      </c>
      <c r="C119" s="13" t="s">
        <v>14</v>
      </c>
      <c r="D119" s="15">
        <v>64.12</v>
      </c>
      <c r="E119" s="15">
        <v>64.12</v>
      </c>
      <c r="F119" s="15">
        <f t="shared" si="34"/>
        <v>0</v>
      </c>
      <c r="G119" s="34">
        <f t="shared" si="20"/>
        <v>100</v>
      </c>
      <c r="H119" s="14" t="s">
        <v>25</v>
      </c>
      <c r="I119" s="38" t="s">
        <v>431</v>
      </c>
    </row>
    <row r="120" spans="1:9" ht="110.25" hidden="1" outlineLevel="3">
      <c r="A120" s="13" t="s">
        <v>185</v>
      </c>
      <c r="B120" s="16" t="s">
        <v>186</v>
      </c>
      <c r="C120" s="13" t="s">
        <v>13</v>
      </c>
      <c r="D120" s="15">
        <v>21306.3</v>
      </c>
      <c r="E120" s="15">
        <v>17232.88</v>
      </c>
      <c r="F120" s="15">
        <f t="shared" si="34"/>
        <v>4073.4199999999983</v>
      </c>
      <c r="G120" s="34">
        <f t="shared" si="20"/>
        <v>80.881617174263027</v>
      </c>
      <c r="H120" s="16" t="s">
        <v>29</v>
      </c>
      <c r="I120" s="16"/>
    </row>
    <row r="121" spans="1:9" ht="63" hidden="1" outlineLevel="3">
      <c r="A121" s="13" t="s">
        <v>187</v>
      </c>
      <c r="B121" s="14" t="s">
        <v>188</v>
      </c>
      <c r="C121" s="13" t="s">
        <v>13</v>
      </c>
      <c r="D121" s="15">
        <v>30203.3</v>
      </c>
      <c r="E121" s="15">
        <v>18469.84</v>
      </c>
      <c r="F121" s="15">
        <f t="shared" si="34"/>
        <v>11733.46</v>
      </c>
      <c r="G121" s="34">
        <f t="shared" si="20"/>
        <v>61.151728453513357</v>
      </c>
      <c r="H121" s="14" t="s">
        <v>29</v>
      </c>
      <c r="I121" s="14"/>
    </row>
    <row r="122" spans="1:9" ht="57" customHeight="1" outlineLevel="3">
      <c r="A122" s="28" t="s">
        <v>189</v>
      </c>
      <c r="B122" s="14" t="s">
        <v>190</v>
      </c>
      <c r="C122" s="13" t="s">
        <v>13</v>
      </c>
      <c r="D122" s="15">
        <v>25673.8</v>
      </c>
      <c r="E122" s="15">
        <v>16313.04</v>
      </c>
      <c r="F122" s="15">
        <f t="shared" si="34"/>
        <v>9360.7599999999984</v>
      </c>
      <c r="G122" s="34">
        <f t="shared" si="20"/>
        <v>63.539639632621594</v>
      </c>
      <c r="H122" s="14" t="s">
        <v>25</v>
      </c>
      <c r="I122" s="38" t="s">
        <v>444</v>
      </c>
    </row>
    <row r="123" spans="1:9" ht="63" hidden="1" outlineLevel="3">
      <c r="A123" s="13" t="s">
        <v>191</v>
      </c>
      <c r="B123" s="14" t="s">
        <v>192</v>
      </c>
      <c r="C123" s="13" t="s">
        <v>13</v>
      </c>
      <c r="D123" s="15">
        <v>44691.5</v>
      </c>
      <c r="E123" s="15">
        <v>22573.03</v>
      </c>
      <c r="F123" s="15">
        <f>D123-E123</f>
        <v>22118.47</v>
      </c>
      <c r="G123" s="34">
        <f t="shared" si="20"/>
        <v>50.508553080563409</v>
      </c>
      <c r="H123" s="14" t="s">
        <v>29</v>
      </c>
      <c r="I123" s="14"/>
    </row>
    <row r="124" spans="1:9" ht="66.75" customHeight="1" outlineLevel="3">
      <c r="A124" s="30" t="s">
        <v>193</v>
      </c>
      <c r="B124" s="14" t="s">
        <v>194</v>
      </c>
      <c r="C124" s="13" t="s">
        <v>14</v>
      </c>
      <c r="D124" s="15">
        <v>1012.54</v>
      </c>
      <c r="E124" s="15">
        <v>1012.54</v>
      </c>
      <c r="F124" s="15">
        <f>D124-E124</f>
        <v>0</v>
      </c>
      <c r="G124" s="34">
        <f t="shared" si="20"/>
        <v>100</v>
      </c>
      <c r="H124" s="14" t="s">
        <v>25</v>
      </c>
      <c r="I124" s="38" t="s">
        <v>431</v>
      </c>
    </row>
    <row r="125" spans="1:9" ht="60" customHeight="1" outlineLevel="3">
      <c r="A125" s="28" t="s">
        <v>195</v>
      </c>
      <c r="B125" s="14" t="s">
        <v>196</v>
      </c>
      <c r="C125" s="13" t="s">
        <v>13</v>
      </c>
      <c r="D125" s="15">
        <v>109864.7</v>
      </c>
      <c r="E125" s="15">
        <v>106809.33</v>
      </c>
      <c r="F125" s="15">
        <f>D125-E125</f>
        <v>3055.3699999999953</v>
      </c>
      <c r="G125" s="34">
        <f t="shared" si="20"/>
        <v>97.218970242489178</v>
      </c>
      <c r="H125" s="14" t="s">
        <v>25</v>
      </c>
      <c r="I125" s="38" t="s">
        <v>445</v>
      </c>
    </row>
    <row r="126" spans="1:9" ht="63" customHeight="1" outlineLevel="3">
      <c r="A126" s="29" t="s">
        <v>197</v>
      </c>
      <c r="B126" s="14" t="s">
        <v>198</v>
      </c>
      <c r="C126" s="13" t="s">
        <v>13</v>
      </c>
      <c r="D126" s="15">
        <v>126.8</v>
      </c>
      <c r="E126" s="15">
        <v>67.650000000000006</v>
      </c>
      <c r="F126" s="15">
        <f>D126-E126</f>
        <v>59.149999999999991</v>
      </c>
      <c r="G126" s="34">
        <f t="shared" si="20"/>
        <v>53.351735015772874</v>
      </c>
      <c r="H126" s="14" t="s">
        <v>25</v>
      </c>
      <c r="I126" s="38" t="s">
        <v>431</v>
      </c>
    </row>
    <row r="127" spans="1:9" ht="31.5" outlineLevel="3">
      <c r="A127" s="28" t="s">
        <v>199</v>
      </c>
      <c r="B127" s="14" t="s">
        <v>200</v>
      </c>
      <c r="C127" s="13" t="s">
        <v>13</v>
      </c>
      <c r="D127" s="15">
        <f>SUM(D128:D131)</f>
        <v>1333145.5999999996</v>
      </c>
      <c r="E127" s="15">
        <f>SUM(E128:E131)</f>
        <v>892321.76</v>
      </c>
      <c r="F127" s="15">
        <f t="shared" ref="F127" si="35">SUM(F128:F131)</f>
        <v>440823.83999999991</v>
      </c>
      <c r="G127" s="34">
        <f t="shared" si="20"/>
        <v>66.93355624471927</v>
      </c>
      <c r="H127" s="14"/>
      <c r="I127" s="14"/>
    </row>
    <row r="128" spans="1:9" ht="78.75" outlineLevel="3">
      <c r="A128" s="28"/>
      <c r="B128" s="14" t="s">
        <v>201</v>
      </c>
      <c r="C128" s="13" t="s">
        <v>13</v>
      </c>
      <c r="D128" s="15">
        <v>141413.65</v>
      </c>
      <c r="E128" s="15">
        <v>102864.4</v>
      </c>
      <c r="F128" s="15">
        <f t="shared" ref="F128:F192" si="36">D128-E128</f>
        <v>38549.25</v>
      </c>
      <c r="G128" s="34">
        <f t="shared" si="20"/>
        <v>72.740078486058451</v>
      </c>
      <c r="H128" s="14" t="s">
        <v>25</v>
      </c>
      <c r="I128" s="38" t="s">
        <v>446</v>
      </c>
    </row>
    <row r="129" spans="1:9" ht="78.75" outlineLevel="3">
      <c r="A129" s="28"/>
      <c r="B129" s="14" t="s">
        <v>202</v>
      </c>
      <c r="C129" s="13" t="s">
        <v>13</v>
      </c>
      <c r="D129" s="15">
        <v>1146055.18</v>
      </c>
      <c r="E129" s="15">
        <v>780593.14</v>
      </c>
      <c r="F129" s="15">
        <f t="shared" si="36"/>
        <v>365462.03999999992</v>
      </c>
      <c r="G129" s="34">
        <f t="shared" si="20"/>
        <v>68.111305076951012</v>
      </c>
      <c r="H129" s="14" t="s">
        <v>25</v>
      </c>
      <c r="I129" s="38" t="s">
        <v>447</v>
      </c>
    </row>
    <row r="130" spans="1:9" ht="78.75" outlineLevel="3">
      <c r="A130" s="28"/>
      <c r="B130" s="14" t="s">
        <v>203</v>
      </c>
      <c r="C130" s="13" t="s">
        <v>13</v>
      </c>
      <c r="D130" s="15">
        <v>14621.88</v>
      </c>
      <c r="E130" s="15">
        <v>8864.2199999999993</v>
      </c>
      <c r="F130" s="15">
        <f t="shared" si="36"/>
        <v>5757.66</v>
      </c>
      <c r="G130" s="34">
        <f t="shared" si="20"/>
        <v>60.622984185344151</v>
      </c>
      <c r="H130" s="14" t="s">
        <v>25</v>
      </c>
      <c r="I130" s="38" t="s">
        <v>448</v>
      </c>
    </row>
    <row r="131" spans="1:9" ht="64.5" customHeight="1" outlineLevel="3">
      <c r="A131" s="29"/>
      <c r="B131" s="14" t="s">
        <v>204</v>
      </c>
      <c r="C131" s="13" t="s">
        <v>13</v>
      </c>
      <c r="D131" s="15">
        <v>31054.89</v>
      </c>
      <c r="E131" s="15">
        <v>0</v>
      </c>
      <c r="F131" s="15">
        <f t="shared" si="36"/>
        <v>31054.89</v>
      </c>
      <c r="G131" s="34">
        <f t="shared" si="20"/>
        <v>0</v>
      </c>
      <c r="H131" s="14" t="s">
        <v>25</v>
      </c>
      <c r="I131" s="14"/>
    </row>
    <row r="132" spans="1:9" ht="64.5" customHeight="1" outlineLevel="3">
      <c r="A132" s="28" t="s">
        <v>205</v>
      </c>
      <c r="B132" s="14" t="s">
        <v>206</v>
      </c>
      <c r="C132" s="13" t="s">
        <v>13</v>
      </c>
      <c r="D132" s="15">
        <v>1062.7</v>
      </c>
      <c r="E132" s="15">
        <v>782.41</v>
      </c>
      <c r="F132" s="15">
        <f t="shared" si="36"/>
        <v>280.29000000000008</v>
      </c>
      <c r="G132" s="34">
        <f t="shared" si="20"/>
        <v>73.624729462689359</v>
      </c>
      <c r="H132" s="14" t="s">
        <v>25</v>
      </c>
      <c r="I132" s="38" t="s">
        <v>449</v>
      </c>
    </row>
    <row r="133" spans="1:9" ht="55.5" customHeight="1" outlineLevel="3">
      <c r="A133" s="28" t="s">
        <v>207</v>
      </c>
      <c r="B133" s="14" t="s">
        <v>208</v>
      </c>
      <c r="C133" s="13" t="s">
        <v>12</v>
      </c>
      <c r="D133" s="15">
        <v>37041.980000000003</v>
      </c>
      <c r="E133" s="15">
        <v>22448.35</v>
      </c>
      <c r="F133" s="15">
        <f t="shared" si="36"/>
        <v>14593.630000000005</v>
      </c>
      <c r="G133" s="34">
        <f t="shared" si="20"/>
        <v>60.602456996089295</v>
      </c>
      <c r="H133" s="14" t="s">
        <v>25</v>
      </c>
      <c r="I133" s="38" t="s">
        <v>450</v>
      </c>
    </row>
    <row r="134" spans="1:9" ht="63.75" customHeight="1" outlineLevel="3">
      <c r="A134" s="28" t="s">
        <v>209</v>
      </c>
      <c r="B134" s="14" t="s">
        <v>210</v>
      </c>
      <c r="C134" s="13" t="s">
        <v>12</v>
      </c>
      <c r="D134" s="15">
        <v>10356.75</v>
      </c>
      <c r="E134" s="15">
        <v>8296.34</v>
      </c>
      <c r="F134" s="15">
        <f t="shared" si="36"/>
        <v>2060.41</v>
      </c>
      <c r="G134" s="34">
        <f t="shared" si="20"/>
        <v>80.105631592922492</v>
      </c>
      <c r="H134" s="14" t="s">
        <v>25</v>
      </c>
      <c r="I134" s="38" t="s">
        <v>431</v>
      </c>
    </row>
    <row r="135" spans="1:9" ht="54" customHeight="1" outlineLevel="3">
      <c r="A135" s="28" t="s">
        <v>211</v>
      </c>
      <c r="B135" s="14" t="s">
        <v>212</v>
      </c>
      <c r="C135" s="13" t="s">
        <v>12</v>
      </c>
      <c r="D135" s="15">
        <v>106020.8</v>
      </c>
      <c r="E135" s="15">
        <v>93035.08</v>
      </c>
      <c r="F135" s="15">
        <f t="shared" si="36"/>
        <v>12985.720000000001</v>
      </c>
      <c r="G135" s="34">
        <f t="shared" si="20"/>
        <v>87.751724189970275</v>
      </c>
      <c r="H135" s="14" t="s">
        <v>25</v>
      </c>
      <c r="I135" s="38" t="s">
        <v>431</v>
      </c>
    </row>
    <row r="136" spans="1:9" ht="78.75" outlineLevel="3">
      <c r="A136" s="28" t="s">
        <v>213</v>
      </c>
      <c r="B136" s="14" t="s">
        <v>214</v>
      </c>
      <c r="C136" s="13" t="s">
        <v>12</v>
      </c>
      <c r="D136" s="15">
        <v>5938.01</v>
      </c>
      <c r="E136" s="15">
        <v>4237.07</v>
      </c>
      <c r="F136" s="15">
        <f t="shared" si="36"/>
        <v>1700.9400000000005</v>
      </c>
      <c r="G136" s="34">
        <f t="shared" si="20"/>
        <v>71.355049924132828</v>
      </c>
      <c r="H136" s="14" t="s">
        <v>25</v>
      </c>
      <c r="I136" s="38" t="s">
        <v>451</v>
      </c>
    </row>
    <row r="137" spans="1:9" ht="78.75" outlineLevel="3">
      <c r="A137" s="28" t="s">
        <v>215</v>
      </c>
      <c r="B137" s="14" t="s">
        <v>216</v>
      </c>
      <c r="C137" s="13" t="s">
        <v>12</v>
      </c>
      <c r="D137" s="15">
        <v>3361.52</v>
      </c>
      <c r="E137" s="15">
        <v>2513.04</v>
      </c>
      <c r="F137" s="15">
        <f t="shared" si="36"/>
        <v>848.48</v>
      </c>
      <c r="G137" s="34">
        <f t="shared" si="20"/>
        <v>74.75903757823842</v>
      </c>
      <c r="H137" s="14" t="s">
        <v>25</v>
      </c>
      <c r="I137" s="38" t="s">
        <v>452</v>
      </c>
    </row>
    <row r="138" spans="1:9" ht="78.75" outlineLevel="3">
      <c r="A138" s="28" t="s">
        <v>217</v>
      </c>
      <c r="B138" s="14" t="s">
        <v>218</v>
      </c>
      <c r="C138" s="13" t="s">
        <v>12</v>
      </c>
      <c r="D138" s="15">
        <v>10123.299999999999</v>
      </c>
      <c r="E138" s="15">
        <v>7165.12</v>
      </c>
      <c r="F138" s="15">
        <f t="shared" si="36"/>
        <v>2958.1799999999994</v>
      </c>
      <c r="G138" s="34">
        <f t="shared" si="20"/>
        <v>70.778501081663109</v>
      </c>
      <c r="H138" s="14" t="s">
        <v>25</v>
      </c>
      <c r="I138" s="38" t="s">
        <v>453</v>
      </c>
    </row>
    <row r="139" spans="1:9" ht="49.5" customHeight="1" outlineLevel="3">
      <c r="A139" s="28" t="s">
        <v>219</v>
      </c>
      <c r="B139" s="14" t="s">
        <v>220</v>
      </c>
      <c r="C139" s="13" t="s">
        <v>12</v>
      </c>
      <c r="D139" s="15">
        <v>266750.68</v>
      </c>
      <c r="E139" s="15">
        <v>188746.02</v>
      </c>
      <c r="F139" s="15">
        <f t="shared" si="36"/>
        <v>78004.66</v>
      </c>
      <c r="G139" s="34">
        <f t="shared" si="20"/>
        <v>70.757465360538163</v>
      </c>
      <c r="H139" s="14" t="s">
        <v>25</v>
      </c>
      <c r="I139" s="38" t="s">
        <v>454</v>
      </c>
    </row>
    <row r="140" spans="1:9" ht="51" customHeight="1" outlineLevel="3">
      <c r="A140" s="28" t="s">
        <v>221</v>
      </c>
      <c r="B140" s="14" t="s">
        <v>222</v>
      </c>
      <c r="C140" s="13" t="s">
        <v>12</v>
      </c>
      <c r="D140" s="15">
        <v>23237.01</v>
      </c>
      <c r="E140" s="15">
        <v>22384.57</v>
      </c>
      <c r="F140" s="15">
        <f t="shared" si="36"/>
        <v>852.43999999999869</v>
      </c>
      <c r="G140" s="34">
        <f t="shared" ref="G140:G203" si="37">E140/D140*100</f>
        <v>96.331541794748986</v>
      </c>
      <c r="H140" s="14" t="s">
        <v>25</v>
      </c>
      <c r="I140" s="38" t="s">
        <v>431</v>
      </c>
    </row>
    <row r="141" spans="1:9" ht="78.75" outlineLevel="3">
      <c r="A141" s="28" t="s">
        <v>223</v>
      </c>
      <c r="B141" s="14" t="s">
        <v>224</v>
      </c>
      <c r="C141" s="13" t="s">
        <v>12</v>
      </c>
      <c r="D141" s="15">
        <v>12647.3</v>
      </c>
      <c r="E141" s="15">
        <v>12609.31</v>
      </c>
      <c r="F141" s="15">
        <f t="shared" si="36"/>
        <v>37.989999999999782</v>
      </c>
      <c r="G141" s="34">
        <f t="shared" si="37"/>
        <v>99.699619681671194</v>
      </c>
      <c r="H141" s="14" t="s">
        <v>25</v>
      </c>
      <c r="I141" s="38" t="s">
        <v>445</v>
      </c>
    </row>
    <row r="142" spans="1:9" ht="63.75" customHeight="1" outlineLevel="3">
      <c r="A142" s="28" t="s">
        <v>223</v>
      </c>
      <c r="B142" s="14" t="s">
        <v>224</v>
      </c>
      <c r="C142" s="13" t="s">
        <v>13</v>
      </c>
      <c r="D142" s="15">
        <v>34194.6</v>
      </c>
      <c r="E142" s="15">
        <v>34091.879999999997</v>
      </c>
      <c r="F142" s="15">
        <f t="shared" si="36"/>
        <v>102.72000000000116</v>
      </c>
      <c r="G142" s="34">
        <f t="shared" si="37"/>
        <v>99.699601691495147</v>
      </c>
      <c r="H142" s="14" t="s">
        <v>25</v>
      </c>
      <c r="I142" s="38" t="s">
        <v>445</v>
      </c>
    </row>
    <row r="143" spans="1:9" ht="36" hidden="1" customHeight="1" outlineLevel="2">
      <c r="A143" s="52" t="s">
        <v>225</v>
      </c>
      <c r="B143" s="48" t="s">
        <v>226</v>
      </c>
      <c r="C143" s="5" t="s">
        <v>11</v>
      </c>
      <c r="D143" s="9">
        <f>D144+D145</f>
        <v>2178693.6799999997</v>
      </c>
      <c r="E143" s="9">
        <f t="shared" ref="E143:F143" si="38">E144+E145</f>
        <v>1573277.19</v>
      </c>
      <c r="F143" s="9">
        <f t="shared" si="38"/>
        <v>605416.49000000011</v>
      </c>
      <c r="G143" s="33">
        <f t="shared" si="37"/>
        <v>72.211949960767313</v>
      </c>
      <c r="H143" s="10"/>
      <c r="I143" s="10"/>
    </row>
    <row r="144" spans="1:9" ht="36" hidden="1" customHeight="1" outlineLevel="2">
      <c r="A144" s="52"/>
      <c r="B144" s="48"/>
      <c r="C144" s="5" t="s">
        <v>12</v>
      </c>
      <c r="D144" s="9">
        <f>D146+D154+D161+D162+D164+D163</f>
        <v>2177746.6799999997</v>
      </c>
      <c r="E144" s="9">
        <f t="shared" ref="E144:F144" si="39">E146+E154+E161+E162+E164+E163</f>
        <v>1573068.56</v>
      </c>
      <c r="F144" s="9">
        <f t="shared" si="39"/>
        <v>604678.12000000011</v>
      </c>
      <c r="G144" s="33">
        <f t="shared" si="37"/>
        <v>72.233771468773412</v>
      </c>
      <c r="H144" s="11"/>
      <c r="I144" s="11"/>
    </row>
    <row r="145" spans="1:9" ht="36" hidden="1" customHeight="1" outlineLevel="2">
      <c r="A145" s="52"/>
      <c r="B145" s="48"/>
      <c r="C145" s="5" t="s">
        <v>14</v>
      </c>
      <c r="D145" s="9">
        <f>D165</f>
        <v>947</v>
      </c>
      <c r="E145" s="9">
        <f t="shared" ref="E145:F145" si="40">E165</f>
        <v>208.63</v>
      </c>
      <c r="F145" s="9">
        <f t="shared" si="40"/>
        <v>738.37</v>
      </c>
      <c r="G145" s="33">
        <f t="shared" si="37"/>
        <v>22.030623020063359</v>
      </c>
      <c r="H145" s="12"/>
      <c r="I145" s="12"/>
    </row>
    <row r="146" spans="1:9" ht="47.25" hidden="1" outlineLevel="2">
      <c r="A146" s="13" t="s">
        <v>227</v>
      </c>
      <c r="B146" s="14" t="s">
        <v>77</v>
      </c>
      <c r="C146" s="13" t="s">
        <v>12</v>
      </c>
      <c r="D146" s="15">
        <f>SUM(D147:D153)</f>
        <v>1375035.0699999998</v>
      </c>
      <c r="E146" s="15">
        <f t="shared" ref="E146:F146" si="41">SUM(E147:E153)</f>
        <v>1003426.41</v>
      </c>
      <c r="F146" s="15">
        <f t="shared" si="41"/>
        <v>371608.66000000009</v>
      </c>
      <c r="G146" s="34">
        <f t="shared" si="37"/>
        <v>72.974604931349134</v>
      </c>
      <c r="H146" s="14"/>
      <c r="I146" s="14"/>
    </row>
    <row r="147" spans="1:9" ht="31.5" hidden="1" outlineLevel="3">
      <c r="A147" s="13"/>
      <c r="B147" s="14" t="s">
        <v>228</v>
      </c>
      <c r="C147" s="13" t="s">
        <v>12</v>
      </c>
      <c r="D147" s="15">
        <v>1164076.1200000001</v>
      </c>
      <c r="E147" s="15">
        <v>843955.17</v>
      </c>
      <c r="F147" s="15">
        <f t="shared" si="36"/>
        <v>320120.95000000007</v>
      </c>
      <c r="G147" s="34">
        <f t="shared" si="37"/>
        <v>72.499998539614396</v>
      </c>
      <c r="H147" s="14" t="s">
        <v>229</v>
      </c>
      <c r="I147" s="14"/>
    </row>
    <row r="148" spans="1:9" ht="31.5" hidden="1" outlineLevel="3">
      <c r="A148" s="13"/>
      <c r="B148" s="14" t="s">
        <v>230</v>
      </c>
      <c r="C148" s="13" t="s">
        <v>12</v>
      </c>
      <c r="D148" s="15">
        <v>1675.99</v>
      </c>
      <c r="E148" s="15">
        <v>1256.99</v>
      </c>
      <c r="F148" s="15">
        <f t="shared" si="36"/>
        <v>419</v>
      </c>
      <c r="G148" s="34">
        <f t="shared" si="37"/>
        <v>74.999850834432195</v>
      </c>
      <c r="H148" s="14" t="s">
        <v>229</v>
      </c>
      <c r="I148" s="14"/>
    </row>
    <row r="149" spans="1:9" ht="31.5" hidden="1" outlineLevel="3">
      <c r="A149" s="13"/>
      <c r="B149" s="14" t="s">
        <v>231</v>
      </c>
      <c r="C149" s="13" t="s">
        <v>12</v>
      </c>
      <c r="D149" s="15">
        <v>71746.66</v>
      </c>
      <c r="E149" s="15">
        <v>53165.24</v>
      </c>
      <c r="F149" s="15">
        <f t="shared" si="36"/>
        <v>18581.420000000006</v>
      </c>
      <c r="G149" s="34">
        <f t="shared" si="37"/>
        <v>74.101344926718539</v>
      </c>
      <c r="H149" s="14" t="s">
        <v>88</v>
      </c>
      <c r="I149" s="14"/>
    </row>
    <row r="150" spans="1:9" ht="31.5" hidden="1" outlineLevel="3">
      <c r="A150" s="13"/>
      <c r="B150" s="14" t="s">
        <v>232</v>
      </c>
      <c r="C150" s="13" t="s">
        <v>12</v>
      </c>
      <c r="D150" s="15">
        <v>84409.66</v>
      </c>
      <c r="E150" s="15">
        <v>65652.77</v>
      </c>
      <c r="F150" s="15">
        <f t="shared" si="36"/>
        <v>18756.89</v>
      </c>
      <c r="G150" s="34">
        <f t="shared" si="37"/>
        <v>77.77874001624933</v>
      </c>
      <c r="H150" s="14" t="s">
        <v>229</v>
      </c>
      <c r="I150" s="14"/>
    </row>
    <row r="151" spans="1:9" ht="31.5" hidden="1" outlineLevel="3">
      <c r="A151" s="13"/>
      <c r="B151" s="14" t="s">
        <v>233</v>
      </c>
      <c r="C151" s="13" t="s">
        <v>12</v>
      </c>
      <c r="D151" s="15">
        <v>44751.66</v>
      </c>
      <c r="E151" s="15">
        <v>33251.72</v>
      </c>
      <c r="F151" s="15">
        <f t="shared" si="36"/>
        <v>11499.940000000002</v>
      </c>
      <c r="G151" s="34">
        <f t="shared" si="37"/>
        <v>74.30276329414373</v>
      </c>
      <c r="H151" s="14" t="s">
        <v>229</v>
      </c>
      <c r="I151" s="14"/>
    </row>
    <row r="152" spans="1:9" ht="31.5" hidden="1" outlineLevel="3">
      <c r="A152" s="13"/>
      <c r="B152" s="14" t="s">
        <v>234</v>
      </c>
      <c r="C152" s="13" t="s">
        <v>12</v>
      </c>
      <c r="D152" s="15">
        <v>6443.07</v>
      </c>
      <c r="E152" s="15">
        <v>4572.67</v>
      </c>
      <c r="F152" s="15">
        <f t="shared" si="36"/>
        <v>1870.3999999999996</v>
      </c>
      <c r="G152" s="34">
        <f t="shared" si="37"/>
        <v>70.970360402727266</v>
      </c>
      <c r="H152" s="14" t="s">
        <v>229</v>
      </c>
      <c r="I152" s="14"/>
    </row>
    <row r="153" spans="1:9" ht="31.5" hidden="1" outlineLevel="3">
      <c r="A153" s="13"/>
      <c r="B153" s="14" t="s">
        <v>235</v>
      </c>
      <c r="C153" s="13" t="s">
        <v>12</v>
      </c>
      <c r="D153" s="15">
        <v>1931.91</v>
      </c>
      <c r="E153" s="15">
        <v>1571.85</v>
      </c>
      <c r="F153" s="15">
        <f t="shared" si="36"/>
        <v>360.06000000000017</v>
      </c>
      <c r="G153" s="34">
        <f t="shared" si="37"/>
        <v>81.362485830085234</v>
      </c>
      <c r="H153" s="14" t="s">
        <v>229</v>
      </c>
      <c r="I153" s="14"/>
    </row>
    <row r="154" spans="1:9" ht="31.5" hidden="1" outlineLevel="3">
      <c r="A154" s="13" t="s">
        <v>236</v>
      </c>
      <c r="B154" s="14" t="s">
        <v>237</v>
      </c>
      <c r="C154" s="13" t="s">
        <v>12</v>
      </c>
      <c r="D154" s="15">
        <f>SUM(D155:D160)</f>
        <v>793992.40999999992</v>
      </c>
      <c r="E154" s="15">
        <f t="shared" ref="E154:F154" si="42">SUM(E155:E160)</f>
        <v>569402.21</v>
      </c>
      <c r="F154" s="15">
        <f t="shared" si="42"/>
        <v>224590.19999999995</v>
      </c>
      <c r="G154" s="34">
        <f t="shared" si="37"/>
        <v>71.713810211359586</v>
      </c>
      <c r="H154" s="14"/>
      <c r="I154" s="14"/>
    </row>
    <row r="155" spans="1:9" ht="31.5" hidden="1" outlineLevel="3">
      <c r="A155" s="13"/>
      <c r="B155" s="14" t="s">
        <v>230</v>
      </c>
      <c r="C155" s="13" t="s">
        <v>12</v>
      </c>
      <c r="D155" s="15">
        <v>29046.22</v>
      </c>
      <c r="E155" s="15">
        <v>15022.17</v>
      </c>
      <c r="F155" s="15">
        <f t="shared" si="36"/>
        <v>14024.050000000001</v>
      </c>
      <c r="G155" s="34">
        <f t="shared" si="37"/>
        <v>51.718158163093165</v>
      </c>
      <c r="H155" s="14" t="s">
        <v>229</v>
      </c>
      <c r="I155" s="14"/>
    </row>
    <row r="156" spans="1:9" ht="31.5" hidden="1" outlineLevel="3">
      <c r="A156" s="13"/>
      <c r="B156" s="14" t="s">
        <v>231</v>
      </c>
      <c r="C156" s="13" t="s">
        <v>12</v>
      </c>
      <c r="D156" s="15">
        <v>82203.17</v>
      </c>
      <c r="E156" s="15">
        <v>53508.72</v>
      </c>
      <c r="F156" s="15">
        <f t="shared" si="36"/>
        <v>28694.449999999997</v>
      </c>
      <c r="G156" s="34">
        <f t="shared" si="37"/>
        <v>65.093256135985996</v>
      </c>
      <c r="H156" s="14" t="s">
        <v>88</v>
      </c>
      <c r="I156" s="14"/>
    </row>
    <row r="157" spans="1:9" ht="31.5" hidden="1" outlineLevel="3">
      <c r="A157" s="13"/>
      <c r="B157" s="14" t="s">
        <v>238</v>
      </c>
      <c r="C157" s="13" t="s">
        <v>12</v>
      </c>
      <c r="D157" s="15">
        <v>545845.81999999995</v>
      </c>
      <c r="E157" s="15">
        <v>408778.8</v>
      </c>
      <c r="F157" s="15">
        <f t="shared" si="36"/>
        <v>137067.01999999996</v>
      </c>
      <c r="G157" s="34">
        <f t="shared" si="37"/>
        <v>74.889059331809122</v>
      </c>
      <c r="H157" s="14" t="s">
        <v>229</v>
      </c>
      <c r="I157" s="14"/>
    </row>
    <row r="158" spans="1:9" ht="31.5" hidden="1" outlineLevel="3">
      <c r="A158" s="13"/>
      <c r="B158" s="14" t="s">
        <v>233</v>
      </c>
      <c r="C158" s="13" t="s">
        <v>12</v>
      </c>
      <c r="D158" s="15">
        <v>11513.58</v>
      </c>
      <c r="E158" s="15">
        <v>7623.77</v>
      </c>
      <c r="F158" s="15">
        <f t="shared" si="36"/>
        <v>3889.8099999999995</v>
      </c>
      <c r="G158" s="34">
        <f t="shared" si="37"/>
        <v>66.215460352036473</v>
      </c>
      <c r="H158" s="14" t="s">
        <v>229</v>
      </c>
      <c r="I158" s="14"/>
    </row>
    <row r="159" spans="1:9" ht="110.25" outlineLevel="3">
      <c r="A159" s="28"/>
      <c r="B159" s="14" t="s">
        <v>239</v>
      </c>
      <c r="C159" s="13" t="s">
        <v>12</v>
      </c>
      <c r="D159" s="15">
        <v>118481.17</v>
      </c>
      <c r="E159" s="15">
        <v>82925.52</v>
      </c>
      <c r="F159" s="15">
        <f t="shared" si="36"/>
        <v>35555.649999999994</v>
      </c>
      <c r="G159" s="34">
        <f t="shared" si="37"/>
        <v>69.990463463519148</v>
      </c>
      <c r="H159" s="14" t="s">
        <v>25</v>
      </c>
      <c r="I159" s="43" t="s">
        <v>462</v>
      </c>
    </row>
    <row r="160" spans="1:9" ht="31.5" hidden="1" outlineLevel="3">
      <c r="A160" s="13"/>
      <c r="B160" s="14" t="s">
        <v>235</v>
      </c>
      <c r="C160" s="13" t="s">
        <v>12</v>
      </c>
      <c r="D160" s="15">
        <v>6902.45</v>
      </c>
      <c r="E160" s="15">
        <v>1543.23</v>
      </c>
      <c r="F160" s="15">
        <f t="shared" si="36"/>
        <v>5359.2199999999993</v>
      </c>
      <c r="G160" s="34">
        <f t="shared" si="37"/>
        <v>22.35771356547313</v>
      </c>
      <c r="H160" s="14" t="s">
        <v>229</v>
      </c>
      <c r="I160" s="14"/>
    </row>
    <row r="161" spans="1:9" ht="63" hidden="1" outlineLevel="3">
      <c r="A161" s="13" t="s">
        <v>240</v>
      </c>
      <c r="B161" s="14" t="s">
        <v>241</v>
      </c>
      <c r="C161" s="13" t="s">
        <v>12</v>
      </c>
      <c r="D161" s="15">
        <v>112</v>
      </c>
      <c r="E161" s="15">
        <v>112</v>
      </c>
      <c r="F161" s="15">
        <f t="shared" si="36"/>
        <v>0</v>
      </c>
      <c r="G161" s="34">
        <f t="shared" si="37"/>
        <v>100</v>
      </c>
      <c r="H161" s="14" t="s">
        <v>229</v>
      </c>
      <c r="I161" s="14"/>
    </row>
    <row r="162" spans="1:9" ht="63" hidden="1" outlineLevel="3">
      <c r="A162" s="13" t="s">
        <v>242</v>
      </c>
      <c r="B162" s="14" t="s">
        <v>243</v>
      </c>
      <c r="C162" s="13" t="s">
        <v>12</v>
      </c>
      <c r="D162" s="15">
        <v>300</v>
      </c>
      <c r="E162" s="15">
        <v>0</v>
      </c>
      <c r="F162" s="15">
        <f t="shared" si="36"/>
        <v>300</v>
      </c>
      <c r="G162" s="34">
        <f t="shared" si="37"/>
        <v>0</v>
      </c>
      <c r="H162" s="14" t="s">
        <v>229</v>
      </c>
      <c r="I162" s="14"/>
    </row>
    <row r="163" spans="1:9" ht="161.25" hidden="1" customHeight="1" outlineLevel="3">
      <c r="A163" s="13" t="s">
        <v>244</v>
      </c>
      <c r="B163" s="14" t="s">
        <v>245</v>
      </c>
      <c r="C163" s="13" t="s">
        <v>12</v>
      </c>
      <c r="D163" s="15">
        <v>7726.6</v>
      </c>
      <c r="E163" s="15">
        <v>0</v>
      </c>
      <c r="F163" s="15">
        <f t="shared" si="36"/>
        <v>7726.6</v>
      </c>
      <c r="G163" s="34">
        <f t="shared" si="37"/>
        <v>0</v>
      </c>
      <c r="H163" s="14" t="s">
        <v>178</v>
      </c>
      <c r="I163" s="14"/>
    </row>
    <row r="164" spans="1:9" ht="126" hidden="1" outlineLevel="3">
      <c r="A164" s="13" t="s">
        <v>246</v>
      </c>
      <c r="B164" s="16" t="s">
        <v>247</v>
      </c>
      <c r="C164" s="13" t="s">
        <v>12</v>
      </c>
      <c r="D164" s="15">
        <v>580.6</v>
      </c>
      <c r="E164" s="15">
        <v>127.94</v>
      </c>
      <c r="F164" s="15">
        <f t="shared" si="36"/>
        <v>452.66</v>
      </c>
      <c r="G164" s="34">
        <f t="shared" si="37"/>
        <v>22.035825008611777</v>
      </c>
      <c r="H164" s="14" t="s">
        <v>229</v>
      </c>
      <c r="I164" s="16"/>
    </row>
    <row r="165" spans="1:9" ht="126" hidden="1" outlineLevel="3">
      <c r="A165" s="13" t="s">
        <v>246</v>
      </c>
      <c r="B165" s="16" t="s">
        <v>247</v>
      </c>
      <c r="C165" s="13" t="s">
        <v>14</v>
      </c>
      <c r="D165" s="15">
        <v>947</v>
      </c>
      <c r="E165" s="15">
        <v>208.63</v>
      </c>
      <c r="F165" s="15">
        <f t="shared" si="36"/>
        <v>738.37</v>
      </c>
      <c r="G165" s="34">
        <f t="shared" si="37"/>
        <v>22.030623020063359</v>
      </c>
      <c r="H165" s="14" t="s">
        <v>229</v>
      </c>
      <c r="I165" s="16"/>
    </row>
    <row r="166" spans="1:9" ht="37.5" hidden="1" customHeight="1" outlineLevel="1">
      <c r="A166" s="52" t="s">
        <v>248</v>
      </c>
      <c r="B166" s="48" t="s">
        <v>249</v>
      </c>
      <c r="C166" s="5" t="s">
        <v>250</v>
      </c>
      <c r="D166" s="9">
        <f>D167+D168</f>
        <v>90804.04</v>
      </c>
      <c r="E166" s="9">
        <f t="shared" ref="E166:F166" si="43">E167+E168</f>
        <v>62724.78</v>
      </c>
      <c r="F166" s="9">
        <f t="shared" si="43"/>
        <v>28079.260000000002</v>
      </c>
      <c r="G166" s="33">
        <f t="shared" si="37"/>
        <v>69.077080711386856</v>
      </c>
      <c r="H166" s="53" t="s">
        <v>251</v>
      </c>
      <c r="I166" s="10"/>
    </row>
    <row r="167" spans="1:9" ht="37.5" hidden="1" customHeight="1" outlineLevel="1">
      <c r="A167" s="52"/>
      <c r="B167" s="48"/>
      <c r="C167" s="5" t="s">
        <v>12</v>
      </c>
      <c r="D167" s="9">
        <f>D169+D185+D199</f>
        <v>41251.619999999995</v>
      </c>
      <c r="E167" s="9">
        <f>E169+E185+E199</f>
        <v>22887.88</v>
      </c>
      <c r="F167" s="9">
        <f>F169+F185+F199</f>
        <v>18363.740000000002</v>
      </c>
      <c r="G167" s="33">
        <f t="shared" si="37"/>
        <v>55.483590705043838</v>
      </c>
      <c r="H167" s="54"/>
      <c r="I167" s="11"/>
    </row>
    <row r="168" spans="1:9" ht="37.5" hidden="1" customHeight="1" outlineLevel="1">
      <c r="A168" s="52"/>
      <c r="B168" s="48"/>
      <c r="C168" s="5" t="s">
        <v>13</v>
      </c>
      <c r="D168" s="9">
        <f>D200</f>
        <v>49552.42</v>
      </c>
      <c r="E168" s="9">
        <f t="shared" ref="E168:F168" si="44">E200</f>
        <v>39836.9</v>
      </c>
      <c r="F168" s="9">
        <f t="shared" si="44"/>
        <v>9715.5199999999986</v>
      </c>
      <c r="G168" s="33">
        <f t="shared" si="37"/>
        <v>80.393450007083416</v>
      </c>
      <c r="H168" s="55"/>
      <c r="I168" s="12"/>
    </row>
    <row r="169" spans="1:9" ht="135.75" hidden="1" customHeight="1" outlineLevel="2">
      <c r="A169" s="5" t="s">
        <v>252</v>
      </c>
      <c r="B169" s="17" t="s">
        <v>253</v>
      </c>
      <c r="C169" s="5" t="s">
        <v>12</v>
      </c>
      <c r="D169" s="9">
        <f>D170</f>
        <v>21507.8</v>
      </c>
      <c r="E169" s="9">
        <f t="shared" ref="E169:F169" si="45">E170</f>
        <v>8314.8200000000015</v>
      </c>
      <c r="F169" s="9">
        <f t="shared" si="45"/>
        <v>13192.980000000001</v>
      </c>
      <c r="G169" s="33">
        <f t="shared" si="37"/>
        <v>38.659556068031144</v>
      </c>
      <c r="H169" s="14"/>
      <c r="I169" s="14"/>
    </row>
    <row r="170" spans="1:9" ht="122.25" hidden="1" customHeight="1" outlineLevel="2">
      <c r="A170" s="13" t="s">
        <v>254</v>
      </c>
      <c r="B170" s="14" t="s">
        <v>255</v>
      </c>
      <c r="C170" s="13" t="s">
        <v>12</v>
      </c>
      <c r="D170" s="15">
        <f>SUM(D171:D184)</f>
        <v>21507.8</v>
      </c>
      <c r="E170" s="15">
        <f t="shared" ref="E170:F170" si="46">SUM(E171:E184)</f>
        <v>8314.8200000000015</v>
      </c>
      <c r="F170" s="15">
        <f t="shared" si="46"/>
        <v>13192.980000000001</v>
      </c>
      <c r="G170" s="34">
        <f t="shared" si="37"/>
        <v>38.659556068031144</v>
      </c>
      <c r="H170" s="14"/>
      <c r="I170" s="14"/>
    </row>
    <row r="171" spans="1:9" ht="31.5" hidden="1" outlineLevel="3">
      <c r="A171" s="13"/>
      <c r="B171" s="14" t="s">
        <v>256</v>
      </c>
      <c r="C171" s="13" t="s">
        <v>12</v>
      </c>
      <c r="D171" s="15">
        <v>348.5</v>
      </c>
      <c r="E171" s="15">
        <v>245.7</v>
      </c>
      <c r="F171" s="15">
        <f t="shared" si="36"/>
        <v>102.80000000000001</v>
      </c>
      <c r="G171" s="34">
        <f t="shared" si="37"/>
        <v>70.502152080344331</v>
      </c>
      <c r="H171" s="14" t="s">
        <v>251</v>
      </c>
      <c r="I171" s="14"/>
    </row>
    <row r="172" spans="1:9" ht="31.5" hidden="1" outlineLevel="3">
      <c r="A172" s="13"/>
      <c r="B172" s="14" t="s">
        <v>257</v>
      </c>
      <c r="C172" s="13" t="s">
        <v>12</v>
      </c>
      <c r="D172" s="15">
        <v>1000</v>
      </c>
      <c r="E172" s="15">
        <v>30</v>
      </c>
      <c r="F172" s="15">
        <f t="shared" si="36"/>
        <v>970</v>
      </c>
      <c r="G172" s="34">
        <f t="shared" si="37"/>
        <v>3</v>
      </c>
      <c r="H172" s="14" t="s">
        <v>251</v>
      </c>
      <c r="I172" s="14"/>
    </row>
    <row r="173" spans="1:9" ht="31.5" hidden="1" outlineLevel="3">
      <c r="A173" s="13"/>
      <c r="B173" s="14" t="s">
        <v>258</v>
      </c>
      <c r="C173" s="13" t="s">
        <v>12</v>
      </c>
      <c r="D173" s="15">
        <v>468.4</v>
      </c>
      <c r="E173" s="15">
        <v>324.44</v>
      </c>
      <c r="F173" s="15">
        <f t="shared" si="36"/>
        <v>143.95999999999998</v>
      </c>
      <c r="G173" s="34">
        <f t="shared" si="37"/>
        <v>69.265584970111021</v>
      </c>
      <c r="H173" s="14" t="s">
        <v>251</v>
      </c>
      <c r="I173" s="14"/>
    </row>
    <row r="174" spans="1:9" ht="31.5" hidden="1" outlineLevel="3">
      <c r="A174" s="13"/>
      <c r="B174" s="14" t="s">
        <v>259</v>
      </c>
      <c r="C174" s="13" t="s">
        <v>12</v>
      </c>
      <c r="D174" s="15">
        <v>200</v>
      </c>
      <c r="E174" s="15">
        <v>60</v>
      </c>
      <c r="F174" s="15">
        <f t="shared" si="36"/>
        <v>140</v>
      </c>
      <c r="G174" s="34">
        <f t="shared" si="37"/>
        <v>30</v>
      </c>
      <c r="H174" s="14" t="s">
        <v>251</v>
      </c>
      <c r="I174" s="14"/>
    </row>
    <row r="175" spans="1:9" ht="31.5" hidden="1" outlineLevel="3">
      <c r="A175" s="13"/>
      <c r="B175" s="14" t="s">
        <v>260</v>
      </c>
      <c r="C175" s="13" t="s">
        <v>12</v>
      </c>
      <c r="D175" s="15">
        <v>134.4</v>
      </c>
      <c r="E175" s="15">
        <v>40.32</v>
      </c>
      <c r="F175" s="15">
        <f t="shared" si="36"/>
        <v>94.080000000000013</v>
      </c>
      <c r="G175" s="34">
        <f t="shared" si="37"/>
        <v>30</v>
      </c>
      <c r="H175" s="14" t="s">
        <v>251</v>
      </c>
      <c r="I175" s="14"/>
    </row>
    <row r="176" spans="1:9" ht="31.5" hidden="1" outlineLevel="3">
      <c r="A176" s="13"/>
      <c r="B176" s="14" t="s">
        <v>261</v>
      </c>
      <c r="C176" s="13" t="s">
        <v>12</v>
      </c>
      <c r="D176" s="15">
        <v>195.5</v>
      </c>
      <c r="E176" s="15">
        <v>58.65</v>
      </c>
      <c r="F176" s="15">
        <f t="shared" si="36"/>
        <v>136.85</v>
      </c>
      <c r="G176" s="34">
        <f t="shared" si="37"/>
        <v>30</v>
      </c>
      <c r="H176" s="14" t="s">
        <v>251</v>
      </c>
      <c r="I176" s="14"/>
    </row>
    <row r="177" spans="1:9" ht="31.5" hidden="1" outlineLevel="3">
      <c r="A177" s="13"/>
      <c r="B177" s="14" t="s">
        <v>262</v>
      </c>
      <c r="C177" s="13" t="s">
        <v>12</v>
      </c>
      <c r="D177" s="15">
        <v>6000</v>
      </c>
      <c r="E177" s="15">
        <v>3619.55</v>
      </c>
      <c r="F177" s="15">
        <f t="shared" si="36"/>
        <v>2380.4499999999998</v>
      </c>
      <c r="G177" s="34">
        <f t="shared" si="37"/>
        <v>60.325833333333335</v>
      </c>
      <c r="H177" s="14" t="s">
        <v>251</v>
      </c>
      <c r="I177" s="14"/>
    </row>
    <row r="178" spans="1:9" ht="31.5" hidden="1" outlineLevel="3">
      <c r="A178" s="13"/>
      <c r="B178" s="14" t="s">
        <v>263</v>
      </c>
      <c r="C178" s="13" t="s">
        <v>12</v>
      </c>
      <c r="D178" s="15">
        <v>11301.2</v>
      </c>
      <c r="E178" s="15">
        <v>2395.12</v>
      </c>
      <c r="F178" s="15">
        <f t="shared" si="36"/>
        <v>8906.0800000000017</v>
      </c>
      <c r="G178" s="34">
        <f t="shared" si="37"/>
        <v>21.193501575053975</v>
      </c>
      <c r="H178" s="14" t="s">
        <v>178</v>
      </c>
      <c r="I178" s="14"/>
    </row>
    <row r="179" spans="1:9" ht="78.75" hidden="1" outlineLevel="3">
      <c r="A179" s="13"/>
      <c r="B179" s="14" t="s">
        <v>264</v>
      </c>
      <c r="C179" s="13" t="s">
        <v>12</v>
      </c>
      <c r="D179" s="15">
        <v>313</v>
      </c>
      <c r="E179" s="15">
        <v>313</v>
      </c>
      <c r="F179" s="15">
        <f t="shared" si="36"/>
        <v>0</v>
      </c>
      <c r="G179" s="34">
        <f t="shared" si="37"/>
        <v>100</v>
      </c>
      <c r="H179" s="14" t="s">
        <v>251</v>
      </c>
      <c r="I179" s="14"/>
    </row>
    <row r="180" spans="1:9" ht="47.25" hidden="1" outlineLevel="3">
      <c r="A180" s="13"/>
      <c r="B180" s="14" t="s">
        <v>265</v>
      </c>
      <c r="C180" s="13" t="s">
        <v>12</v>
      </c>
      <c r="D180" s="15">
        <v>72</v>
      </c>
      <c r="E180" s="15">
        <v>21.6</v>
      </c>
      <c r="F180" s="15">
        <f t="shared" si="36"/>
        <v>50.4</v>
      </c>
      <c r="G180" s="34">
        <f t="shared" si="37"/>
        <v>30.000000000000004</v>
      </c>
      <c r="H180" s="14" t="s">
        <v>251</v>
      </c>
      <c r="I180" s="14"/>
    </row>
    <row r="181" spans="1:9" ht="47.25" hidden="1" outlineLevel="3">
      <c r="A181" s="13"/>
      <c r="B181" s="14" t="s">
        <v>266</v>
      </c>
      <c r="C181" s="13" t="s">
        <v>12</v>
      </c>
      <c r="D181" s="15">
        <v>220</v>
      </c>
      <c r="E181" s="15">
        <v>60</v>
      </c>
      <c r="F181" s="15">
        <f t="shared" si="36"/>
        <v>160</v>
      </c>
      <c r="G181" s="34">
        <f t="shared" si="37"/>
        <v>27.27272727272727</v>
      </c>
      <c r="H181" s="14" t="s">
        <v>251</v>
      </c>
      <c r="I181" s="14"/>
    </row>
    <row r="182" spans="1:9" ht="63" hidden="1" outlineLevel="3">
      <c r="A182" s="13"/>
      <c r="B182" s="14" t="s">
        <v>267</v>
      </c>
      <c r="C182" s="13" t="s">
        <v>12</v>
      </c>
      <c r="D182" s="15">
        <v>1000</v>
      </c>
      <c r="E182" s="15">
        <v>1000</v>
      </c>
      <c r="F182" s="15">
        <f t="shared" si="36"/>
        <v>0</v>
      </c>
      <c r="G182" s="34">
        <f t="shared" si="37"/>
        <v>100</v>
      </c>
      <c r="H182" s="14" t="s">
        <v>251</v>
      </c>
      <c r="I182" s="14"/>
    </row>
    <row r="183" spans="1:9" ht="31.5" hidden="1" outlineLevel="3">
      <c r="A183" s="13"/>
      <c r="B183" s="14" t="s">
        <v>268</v>
      </c>
      <c r="C183" s="13" t="s">
        <v>12</v>
      </c>
      <c r="D183" s="15">
        <v>100</v>
      </c>
      <c r="E183" s="15">
        <v>100</v>
      </c>
      <c r="F183" s="15">
        <f t="shared" si="36"/>
        <v>0</v>
      </c>
      <c r="G183" s="34">
        <f t="shared" si="37"/>
        <v>100</v>
      </c>
      <c r="H183" s="14" t="s">
        <v>251</v>
      </c>
      <c r="I183" s="14"/>
    </row>
    <row r="184" spans="1:9" ht="63" hidden="1" outlineLevel="3">
      <c r="A184" s="13"/>
      <c r="B184" s="14" t="s">
        <v>269</v>
      </c>
      <c r="C184" s="13" t="s">
        <v>12</v>
      </c>
      <c r="D184" s="15">
        <v>154.80000000000001</v>
      </c>
      <c r="E184" s="15">
        <v>46.44</v>
      </c>
      <c r="F184" s="15">
        <f t="shared" si="36"/>
        <v>108.36000000000001</v>
      </c>
      <c r="G184" s="34">
        <f t="shared" si="37"/>
        <v>30</v>
      </c>
      <c r="H184" s="14" t="s">
        <v>251</v>
      </c>
      <c r="I184" s="14"/>
    </row>
    <row r="185" spans="1:9" ht="63" hidden="1" outlineLevel="2">
      <c r="A185" s="5" t="s">
        <v>270</v>
      </c>
      <c r="B185" s="17" t="s">
        <v>271</v>
      </c>
      <c r="C185" s="5" t="s">
        <v>12</v>
      </c>
      <c r="D185" s="9">
        <f>D186</f>
        <v>6054.5</v>
      </c>
      <c r="E185" s="9">
        <f>E186</f>
        <v>2969.6900000000005</v>
      </c>
      <c r="F185" s="9">
        <f t="shared" si="36"/>
        <v>3084.8099999999995</v>
      </c>
      <c r="G185" s="33">
        <f t="shared" si="37"/>
        <v>49.049302171938237</v>
      </c>
      <c r="H185" s="14"/>
      <c r="I185" s="14"/>
    </row>
    <row r="186" spans="1:9" ht="63" hidden="1" outlineLevel="2">
      <c r="A186" s="13" t="s">
        <v>272</v>
      </c>
      <c r="B186" s="14" t="s">
        <v>273</v>
      </c>
      <c r="C186" s="13" t="s">
        <v>12</v>
      </c>
      <c r="D186" s="9">
        <f>SUM(D187:D197)</f>
        <v>6054.5</v>
      </c>
      <c r="E186" s="9">
        <f>SUM(E187:E197)</f>
        <v>2969.6900000000005</v>
      </c>
      <c r="F186" s="9">
        <f>SUM(F187:F197)</f>
        <v>3084.81</v>
      </c>
      <c r="G186" s="33">
        <f t="shared" si="37"/>
        <v>49.049302171938237</v>
      </c>
      <c r="H186" s="14"/>
      <c r="I186" s="14"/>
    </row>
    <row r="187" spans="1:9" ht="63" hidden="1" outlineLevel="3">
      <c r="A187" s="13"/>
      <c r="B187" s="14" t="s">
        <v>274</v>
      </c>
      <c r="C187" s="13" t="s">
        <v>12</v>
      </c>
      <c r="D187" s="15">
        <v>194</v>
      </c>
      <c r="E187" s="15">
        <v>58.2</v>
      </c>
      <c r="F187" s="15">
        <f t="shared" si="36"/>
        <v>135.80000000000001</v>
      </c>
      <c r="G187" s="34">
        <f t="shared" si="37"/>
        <v>30</v>
      </c>
      <c r="H187" s="14" t="s">
        <v>251</v>
      </c>
      <c r="I187" s="14"/>
    </row>
    <row r="188" spans="1:9" ht="47.25" hidden="1" outlineLevel="3">
      <c r="A188" s="13"/>
      <c r="B188" s="14" t="s">
        <v>275</v>
      </c>
      <c r="C188" s="13" t="s">
        <v>12</v>
      </c>
      <c r="D188" s="15">
        <v>166.2</v>
      </c>
      <c r="E188" s="15">
        <v>49.86</v>
      </c>
      <c r="F188" s="15">
        <f t="shared" si="36"/>
        <v>116.33999999999999</v>
      </c>
      <c r="G188" s="34">
        <f t="shared" si="37"/>
        <v>30.000000000000004</v>
      </c>
      <c r="H188" s="14" t="s">
        <v>251</v>
      </c>
      <c r="I188" s="14"/>
    </row>
    <row r="189" spans="1:9" ht="63" hidden="1" outlineLevel="3">
      <c r="A189" s="13"/>
      <c r="B189" s="14" t="s">
        <v>276</v>
      </c>
      <c r="C189" s="13" t="s">
        <v>12</v>
      </c>
      <c r="D189" s="15">
        <v>186.5</v>
      </c>
      <c r="E189" s="15">
        <v>186.5</v>
      </c>
      <c r="F189" s="15">
        <f t="shared" si="36"/>
        <v>0</v>
      </c>
      <c r="G189" s="34">
        <f t="shared" si="37"/>
        <v>100</v>
      </c>
      <c r="H189" s="14" t="s">
        <v>251</v>
      </c>
      <c r="I189" s="14"/>
    </row>
    <row r="190" spans="1:9" ht="31.5" hidden="1" outlineLevel="3">
      <c r="A190" s="13"/>
      <c r="B190" s="14" t="s">
        <v>277</v>
      </c>
      <c r="C190" s="13" t="s">
        <v>12</v>
      </c>
      <c r="D190" s="15">
        <v>1000</v>
      </c>
      <c r="E190" s="15">
        <v>300</v>
      </c>
      <c r="F190" s="15">
        <f t="shared" si="36"/>
        <v>700</v>
      </c>
      <c r="G190" s="34">
        <f t="shared" si="37"/>
        <v>30</v>
      </c>
      <c r="H190" s="14" t="s">
        <v>251</v>
      </c>
      <c r="I190" s="14"/>
    </row>
    <row r="191" spans="1:9" ht="47.25" hidden="1" outlineLevel="3">
      <c r="A191" s="13"/>
      <c r="B191" s="14" t="s">
        <v>278</v>
      </c>
      <c r="C191" s="13" t="s">
        <v>12</v>
      </c>
      <c r="D191" s="15">
        <v>134.4</v>
      </c>
      <c r="E191" s="15">
        <v>40.32</v>
      </c>
      <c r="F191" s="15">
        <f t="shared" si="36"/>
        <v>94.080000000000013</v>
      </c>
      <c r="G191" s="34">
        <f t="shared" si="37"/>
        <v>30</v>
      </c>
      <c r="H191" s="14" t="s">
        <v>251</v>
      </c>
      <c r="I191" s="14"/>
    </row>
    <row r="192" spans="1:9" ht="31.5" hidden="1" outlineLevel="3">
      <c r="A192" s="13"/>
      <c r="B192" s="14" t="s">
        <v>279</v>
      </c>
      <c r="C192" s="13" t="s">
        <v>12</v>
      </c>
      <c r="D192" s="15">
        <v>1000</v>
      </c>
      <c r="E192" s="15">
        <v>1000</v>
      </c>
      <c r="F192" s="15">
        <f t="shared" si="36"/>
        <v>0</v>
      </c>
      <c r="G192" s="34">
        <f t="shared" si="37"/>
        <v>100</v>
      </c>
      <c r="H192" s="14" t="s">
        <v>251</v>
      </c>
      <c r="I192" s="14"/>
    </row>
    <row r="193" spans="1:9" ht="47.25" hidden="1" outlineLevel="3">
      <c r="A193" s="13"/>
      <c r="B193" s="14" t="s">
        <v>280</v>
      </c>
      <c r="C193" s="13" t="s">
        <v>12</v>
      </c>
      <c r="D193" s="15">
        <v>70</v>
      </c>
      <c r="E193" s="15">
        <v>21</v>
      </c>
      <c r="F193" s="15">
        <f t="shared" ref="F193:F226" si="47">D193-E193</f>
        <v>49</v>
      </c>
      <c r="G193" s="34">
        <f t="shared" si="37"/>
        <v>30</v>
      </c>
      <c r="H193" s="14" t="s">
        <v>251</v>
      </c>
      <c r="I193" s="14"/>
    </row>
    <row r="194" spans="1:9" ht="78.75" hidden="1" outlineLevel="3">
      <c r="A194" s="13"/>
      <c r="B194" s="14" t="s">
        <v>281</v>
      </c>
      <c r="C194" s="13" t="s">
        <v>12</v>
      </c>
      <c r="D194" s="15">
        <v>655</v>
      </c>
      <c r="E194" s="15">
        <v>655</v>
      </c>
      <c r="F194" s="15">
        <f t="shared" si="47"/>
        <v>0</v>
      </c>
      <c r="G194" s="34">
        <f t="shared" si="37"/>
        <v>100</v>
      </c>
      <c r="H194" s="14" t="s">
        <v>251</v>
      </c>
      <c r="I194" s="14"/>
    </row>
    <row r="195" spans="1:9" ht="94.5" hidden="1" outlineLevel="3">
      <c r="A195" s="13"/>
      <c r="B195" s="14" t="s">
        <v>282</v>
      </c>
      <c r="C195" s="13" t="s">
        <v>12</v>
      </c>
      <c r="D195" s="15">
        <v>1100</v>
      </c>
      <c r="E195" s="15">
        <v>637.51</v>
      </c>
      <c r="F195" s="15">
        <f t="shared" si="47"/>
        <v>462.49</v>
      </c>
      <c r="G195" s="34">
        <f t="shared" si="37"/>
        <v>57.955454545454543</v>
      </c>
      <c r="H195" s="14" t="s">
        <v>251</v>
      </c>
      <c r="I195" s="14"/>
    </row>
    <row r="196" spans="1:9" ht="31.5" hidden="1" outlineLevel="3">
      <c r="A196" s="13"/>
      <c r="B196" s="14" t="s">
        <v>283</v>
      </c>
      <c r="C196" s="13" t="s">
        <v>12</v>
      </c>
      <c r="D196" s="15">
        <v>1477.4</v>
      </c>
      <c r="E196" s="15">
        <v>0</v>
      </c>
      <c r="F196" s="15">
        <f t="shared" si="47"/>
        <v>1477.4</v>
      </c>
      <c r="G196" s="34">
        <f t="shared" si="37"/>
        <v>0</v>
      </c>
      <c r="H196" s="14" t="s">
        <v>251</v>
      </c>
      <c r="I196" s="14"/>
    </row>
    <row r="197" spans="1:9" ht="110.25" hidden="1" outlineLevel="3">
      <c r="A197" s="13"/>
      <c r="B197" s="14" t="s">
        <v>284</v>
      </c>
      <c r="C197" s="13" t="s">
        <v>12</v>
      </c>
      <c r="D197" s="15">
        <v>71</v>
      </c>
      <c r="E197" s="15">
        <v>21.3</v>
      </c>
      <c r="F197" s="15">
        <f t="shared" si="47"/>
        <v>49.7</v>
      </c>
      <c r="G197" s="34">
        <f t="shared" si="37"/>
        <v>30</v>
      </c>
      <c r="H197" s="14" t="s">
        <v>251</v>
      </c>
      <c r="I197" s="14"/>
    </row>
    <row r="198" spans="1:9" ht="36.75" hidden="1" customHeight="1" outlineLevel="2">
      <c r="A198" s="52" t="s">
        <v>285</v>
      </c>
      <c r="B198" s="48" t="s">
        <v>286</v>
      </c>
      <c r="C198" s="5" t="s">
        <v>11</v>
      </c>
      <c r="D198" s="9">
        <f>D199+D200</f>
        <v>63241.74</v>
      </c>
      <c r="E198" s="9">
        <f t="shared" ref="E198:F198" si="48">E199+E200</f>
        <v>51440.270000000004</v>
      </c>
      <c r="F198" s="9">
        <f t="shared" si="48"/>
        <v>11801.469999999998</v>
      </c>
      <c r="G198" s="33">
        <f t="shared" si="37"/>
        <v>81.339112427962931</v>
      </c>
      <c r="H198" s="49"/>
      <c r="I198" s="10"/>
    </row>
    <row r="199" spans="1:9" ht="36.75" hidden="1" customHeight="1" outlineLevel="2">
      <c r="A199" s="52"/>
      <c r="B199" s="48"/>
      <c r="C199" s="5" t="s">
        <v>12</v>
      </c>
      <c r="D199" s="9">
        <f>D202</f>
        <v>13689.32</v>
      </c>
      <c r="E199" s="9">
        <f t="shared" ref="E199:F200" si="49">E202</f>
        <v>11603.369999999999</v>
      </c>
      <c r="F199" s="9">
        <f t="shared" si="49"/>
        <v>2085.9499999999998</v>
      </c>
      <c r="G199" s="33">
        <f t="shared" si="37"/>
        <v>84.762208787580391</v>
      </c>
      <c r="H199" s="50"/>
      <c r="I199" s="11"/>
    </row>
    <row r="200" spans="1:9" ht="36.75" hidden="1" customHeight="1" outlineLevel="2">
      <c r="A200" s="52"/>
      <c r="B200" s="48"/>
      <c r="C200" s="5" t="s">
        <v>13</v>
      </c>
      <c r="D200" s="9">
        <f>D203</f>
        <v>49552.42</v>
      </c>
      <c r="E200" s="9">
        <f t="shared" si="49"/>
        <v>39836.9</v>
      </c>
      <c r="F200" s="9">
        <f t="shared" si="49"/>
        <v>9715.5199999999986</v>
      </c>
      <c r="G200" s="33">
        <f t="shared" si="37"/>
        <v>80.393450007083416</v>
      </c>
      <c r="H200" s="51"/>
      <c r="I200" s="12"/>
    </row>
    <row r="201" spans="1:9" ht="36.75" hidden="1" customHeight="1" outlineLevel="2">
      <c r="A201" s="56" t="s">
        <v>287</v>
      </c>
      <c r="B201" s="53" t="s">
        <v>288</v>
      </c>
      <c r="C201" s="13" t="s">
        <v>11</v>
      </c>
      <c r="D201" s="15">
        <f>D202+D203</f>
        <v>63241.74</v>
      </c>
      <c r="E201" s="15">
        <f t="shared" ref="E201:F201" si="50">E202+E203</f>
        <v>51440.270000000004</v>
      </c>
      <c r="F201" s="15">
        <f t="shared" si="50"/>
        <v>11801.469999999998</v>
      </c>
      <c r="G201" s="34">
        <f t="shared" si="37"/>
        <v>81.339112427962931</v>
      </c>
      <c r="H201" s="10"/>
      <c r="I201" s="10"/>
    </row>
    <row r="202" spans="1:9" ht="39" hidden="1" customHeight="1" outlineLevel="2">
      <c r="A202" s="56"/>
      <c r="B202" s="54"/>
      <c r="C202" s="13" t="s">
        <v>12</v>
      </c>
      <c r="D202" s="15">
        <f>SUM(D204:D211)</f>
        <v>13689.32</v>
      </c>
      <c r="E202" s="15">
        <f>SUM(E204:E211)</f>
        <v>11603.369999999999</v>
      </c>
      <c r="F202" s="15">
        <f>SUM(F204:F211)</f>
        <v>2085.9499999999998</v>
      </c>
      <c r="G202" s="34">
        <f t="shared" si="37"/>
        <v>84.762208787580391</v>
      </c>
      <c r="H202" s="11"/>
      <c r="I202" s="11"/>
    </row>
    <row r="203" spans="1:9" ht="80.25" hidden="1" customHeight="1" outlineLevel="2">
      <c r="A203" s="56"/>
      <c r="B203" s="55"/>
      <c r="C203" s="13" t="s">
        <v>13</v>
      </c>
      <c r="D203" s="15">
        <f>SUM(D212:D226)</f>
        <v>49552.42</v>
      </c>
      <c r="E203" s="15">
        <f>SUM(E212:E226)</f>
        <v>39836.9</v>
      </c>
      <c r="F203" s="15">
        <f>SUM(F212:F226)</f>
        <v>9715.5199999999986</v>
      </c>
      <c r="G203" s="34">
        <f t="shared" si="37"/>
        <v>80.393450007083416</v>
      </c>
      <c r="H203" s="12"/>
      <c r="I203" s="12"/>
    </row>
    <row r="204" spans="1:9" ht="137.25" hidden="1" customHeight="1" outlineLevel="2">
      <c r="A204" s="13"/>
      <c r="B204" s="14" t="s">
        <v>289</v>
      </c>
      <c r="C204" s="13" t="s">
        <v>12</v>
      </c>
      <c r="D204" s="15">
        <v>4518.7299999999996</v>
      </c>
      <c r="E204" s="15">
        <v>4518.7299999999996</v>
      </c>
      <c r="F204" s="15">
        <f t="shared" ref="F204" si="51">D204-E204</f>
        <v>0</v>
      </c>
      <c r="G204" s="34">
        <f t="shared" ref="G204:G264" si="52">E204/D204*100</f>
        <v>100</v>
      </c>
      <c r="H204" s="14" t="s">
        <v>251</v>
      </c>
      <c r="I204" s="12"/>
    </row>
    <row r="205" spans="1:9" ht="143.25" hidden="1" customHeight="1" outlineLevel="3">
      <c r="A205" s="13"/>
      <c r="B205" s="14" t="s">
        <v>290</v>
      </c>
      <c r="C205" s="13" t="s">
        <v>12</v>
      </c>
      <c r="D205" s="15">
        <v>289.70999999999998</v>
      </c>
      <c r="E205" s="15">
        <v>289.70999999999998</v>
      </c>
      <c r="F205" s="15">
        <f t="shared" si="47"/>
        <v>0</v>
      </c>
      <c r="G205" s="34">
        <f t="shared" si="52"/>
        <v>100</v>
      </c>
      <c r="H205" s="14" t="s">
        <v>251</v>
      </c>
      <c r="I205" s="14"/>
    </row>
    <row r="206" spans="1:9" ht="117" hidden="1" customHeight="1" outlineLevel="3">
      <c r="A206" s="13"/>
      <c r="B206" s="14" t="s">
        <v>291</v>
      </c>
      <c r="C206" s="13" t="s">
        <v>12</v>
      </c>
      <c r="D206" s="15">
        <v>2800.97</v>
      </c>
      <c r="E206" s="15">
        <v>1201.02</v>
      </c>
      <c r="F206" s="15">
        <f t="shared" si="47"/>
        <v>1599.9499999999998</v>
      </c>
      <c r="G206" s="34">
        <f t="shared" si="52"/>
        <v>42.878717015890928</v>
      </c>
      <c r="H206" s="14" t="s">
        <v>251</v>
      </c>
      <c r="I206" s="14"/>
    </row>
    <row r="207" spans="1:9" ht="31.5" hidden="1" outlineLevel="3">
      <c r="A207" s="13"/>
      <c r="B207" s="14" t="s">
        <v>279</v>
      </c>
      <c r="C207" s="13" t="s">
        <v>12</v>
      </c>
      <c r="D207" s="15">
        <v>2705</v>
      </c>
      <c r="E207" s="15">
        <v>2705</v>
      </c>
      <c r="F207" s="15">
        <f t="shared" si="47"/>
        <v>0</v>
      </c>
      <c r="G207" s="34">
        <f t="shared" si="52"/>
        <v>100</v>
      </c>
      <c r="H207" s="14" t="s">
        <v>251</v>
      </c>
      <c r="I207" s="14"/>
    </row>
    <row r="208" spans="1:9" ht="31.5" hidden="1" outlineLevel="3">
      <c r="A208" s="13"/>
      <c r="B208" s="14" t="s">
        <v>292</v>
      </c>
      <c r="C208" s="13" t="s">
        <v>12</v>
      </c>
      <c r="D208" s="15">
        <v>270</v>
      </c>
      <c r="E208" s="15">
        <v>270</v>
      </c>
      <c r="F208" s="15">
        <f t="shared" si="47"/>
        <v>0</v>
      </c>
      <c r="G208" s="34">
        <f t="shared" si="52"/>
        <v>100</v>
      </c>
      <c r="H208" s="14" t="s">
        <v>251</v>
      </c>
      <c r="I208" s="14"/>
    </row>
    <row r="209" spans="1:9" ht="47.25" hidden="1" outlineLevel="3">
      <c r="A209" s="13"/>
      <c r="B209" s="14" t="s">
        <v>293</v>
      </c>
      <c r="C209" s="13" t="s">
        <v>12</v>
      </c>
      <c r="D209" s="15">
        <v>2618.91</v>
      </c>
      <c r="E209" s="15">
        <v>2618.91</v>
      </c>
      <c r="F209" s="15">
        <f t="shared" si="47"/>
        <v>0</v>
      </c>
      <c r="G209" s="34">
        <f t="shared" si="52"/>
        <v>100</v>
      </c>
      <c r="H209" s="14" t="s">
        <v>251</v>
      </c>
      <c r="I209" s="14"/>
    </row>
    <row r="210" spans="1:9" ht="31.5" hidden="1" outlineLevel="3">
      <c r="A210" s="13"/>
      <c r="B210" s="14" t="s">
        <v>294</v>
      </c>
      <c r="C210" s="13" t="s">
        <v>12</v>
      </c>
      <c r="D210" s="15">
        <v>81</v>
      </c>
      <c r="E210" s="15">
        <v>0</v>
      </c>
      <c r="F210" s="15">
        <f t="shared" si="47"/>
        <v>81</v>
      </c>
      <c r="G210" s="34">
        <f t="shared" si="52"/>
        <v>0</v>
      </c>
      <c r="H210" s="14" t="s">
        <v>251</v>
      </c>
      <c r="I210" s="14"/>
    </row>
    <row r="211" spans="1:9" ht="94.5" hidden="1" outlineLevel="3">
      <c r="A211" s="13"/>
      <c r="B211" s="14" t="s">
        <v>295</v>
      </c>
      <c r="C211" s="13" t="s">
        <v>12</v>
      </c>
      <c r="D211" s="15">
        <v>405</v>
      </c>
      <c r="E211" s="15">
        <v>0</v>
      </c>
      <c r="F211" s="15">
        <f t="shared" si="47"/>
        <v>405</v>
      </c>
      <c r="G211" s="34">
        <f t="shared" si="52"/>
        <v>0</v>
      </c>
      <c r="H211" s="14" t="s">
        <v>251</v>
      </c>
      <c r="I211" s="14"/>
    </row>
    <row r="212" spans="1:9" ht="63" hidden="1" outlineLevel="3">
      <c r="A212" s="13"/>
      <c r="B212" s="14" t="s">
        <v>296</v>
      </c>
      <c r="C212" s="13" t="s">
        <v>13</v>
      </c>
      <c r="D212" s="15">
        <v>12217.31</v>
      </c>
      <c r="E212" s="15">
        <v>12217.31</v>
      </c>
      <c r="F212" s="15">
        <f t="shared" si="47"/>
        <v>0</v>
      </c>
      <c r="G212" s="34">
        <f t="shared" si="52"/>
        <v>100</v>
      </c>
      <c r="H212" s="14" t="s">
        <v>251</v>
      </c>
      <c r="I212" s="14"/>
    </row>
    <row r="213" spans="1:9" ht="94.5" hidden="1" outlineLevel="3">
      <c r="A213" s="13"/>
      <c r="B213" s="14" t="s">
        <v>290</v>
      </c>
      <c r="C213" s="13" t="s">
        <v>13</v>
      </c>
      <c r="D213" s="15">
        <v>783.29</v>
      </c>
      <c r="E213" s="15">
        <v>783.29</v>
      </c>
      <c r="F213" s="15">
        <f t="shared" si="47"/>
        <v>0</v>
      </c>
      <c r="G213" s="34">
        <f t="shared" si="52"/>
        <v>100</v>
      </c>
      <c r="H213" s="14" t="s">
        <v>251</v>
      </c>
      <c r="I213" s="14"/>
    </row>
    <row r="214" spans="1:9" ht="108.75" hidden="1" customHeight="1" outlineLevel="3">
      <c r="A214" s="13"/>
      <c r="B214" s="14" t="s">
        <v>297</v>
      </c>
      <c r="C214" s="13" t="s">
        <v>13</v>
      </c>
      <c r="D214" s="15">
        <v>596.5</v>
      </c>
      <c r="E214" s="15">
        <v>191.47</v>
      </c>
      <c r="F214" s="15">
        <f t="shared" si="47"/>
        <v>405.03</v>
      </c>
      <c r="G214" s="34">
        <f t="shared" si="52"/>
        <v>32.0989103101425</v>
      </c>
      <c r="H214" s="14" t="s">
        <v>298</v>
      </c>
      <c r="I214" s="14"/>
    </row>
    <row r="215" spans="1:9" ht="115.5" hidden="1" customHeight="1" outlineLevel="3">
      <c r="A215" s="13"/>
      <c r="B215" s="14" t="s">
        <v>299</v>
      </c>
      <c r="C215" s="13" t="s">
        <v>13</v>
      </c>
      <c r="D215" s="15">
        <v>4209.91</v>
      </c>
      <c r="E215" s="15">
        <v>1811.86</v>
      </c>
      <c r="F215" s="15">
        <f t="shared" si="47"/>
        <v>2398.0500000000002</v>
      </c>
      <c r="G215" s="34">
        <f t="shared" si="52"/>
        <v>43.037974683544306</v>
      </c>
      <c r="H215" s="14" t="s">
        <v>298</v>
      </c>
      <c r="I215" s="14"/>
    </row>
    <row r="216" spans="1:9" ht="117.75" hidden="1" customHeight="1" outlineLevel="3">
      <c r="A216" s="13"/>
      <c r="B216" s="14" t="s">
        <v>291</v>
      </c>
      <c r="C216" s="13" t="s">
        <v>13</v>
      </c>
      <c r="D216" s="15">
        <v>7572.99</v>
      </c>
      <c r="E216" s="15">
        <v>3247.19</v>
      </c>
      <c r="F216" s="15">
        <f t="shared" si="47"/>
        <v>4325.7999999999993</v>
      </c>
      <c r="G216" s="34">
        <f t="shared" si="52"/>
        <v>42.878572400069196</v>
      </c>
      <c r="H216" s="14" t="s">
        <v>298</v>
      </c>
      <c r="I216" s="14"/>
    </row>
    <row r="217" spans="1:9" ht="94.5" hidden="1" outlineLevel="3">
      <c r="A217" s="13"/>
      <c r="B217" s="14" t="s">
        <v>300</v>
      </c>
      <c r="C217" s="13" t="s">
        <v>13</v>
      </c>
      <c r="D217" s="15">
        <v>540.20000000000005</v>
      </c>
      <c r="E217" s="15">
        <v>0</v>
      </c>
      <c r="F217" s="15">
        <f t="shared" si="47"/>
        <v>540.20000000000005</v>
      </c>
      <c r="G217" s="34">
        <f t="shared" si="52"/>
        <v>0</v>
      </c>
      <c r="H217" s="14" t="s">
        <v>298</v>
      </c>
      <c r="I217" s="14"/>
    </row>
    <row r="218" spans="1:9" ht="31.5" hidden="1" outlineLevel="3">
      <c r="A218" s="13"/>
      <c r="B218" s="14" t="s">
        <v>279</v>
      </c>
      <c r="C218" s="13" t="s">
        <v>13</v>
      </c>
      <c r="D218" s="15">
        <v>7313.52</v>
      </c>
      <c r="E218" s="15">
        <v>7313.52</v>
      </c>
      <c r="F218" s="15">
        <f t="shared" si="47"/>
        <v>0</v>
      </c>
      <c r="G218" s="34">
        <f t="shared" si="52"/>
        <v>100</v>
      </c>
      <c r="H218" s="14" t="s">
        <v>251</v>
      </c>
      <c r="I218" s="14"/>
    </row>
    <row r="219" spans="1:9" ht="31.5" hidden="1" outlineLevel="3">
      <c r="A219" s="13"/>
      <c r="B219" s="14" t="s">
        <v>292</v>
      </c>
      <c r="C219" s="13" t="s">
        <v>13</v>
      </c>
      <c r="D219" s="15">
        <v>730</v>
      </c>
      <c r="E219" s="15">
        <v>730</v>
      </c>
      <c r="F219" s="15">
        <f t="shared" si="47"/>
        <v>0</v>
      </c>
      <c r="G219" s="34">
        <f t="shared" si="52"/>
        <v>100</v>
      </c>
      <c r="H219" s="14" t="s">
        <v>251</v>
      </c>
      <c r="I219" s="14"/>
    </row>
    <row r="220" spans="1:9" ht="31.5" hidden="1" outlineLevel="3">
      <c r="A220" s="13"/>
      <c r="B220" s="14" t="s">
        <v>107</v>
      </c>
      <c r="C220" s="13" t="s">
        <v>13</v>
      </c>
      <c r="D220" s="15">
        <v>2433.33</v>
      </c>
      <c r="E220" s="15">
        <v>2433.33</v>
      </c>
      <c r="F220" s="15">
        <f t="shared" si="47"/>
        <v>0</v>
      </c>
      <c r="G220" s="34">
        <f t="shared" si="52"/>
        <v>100</v>
      </c>
      <c r="H220" s="14" t="s">
        <v>251</v>
      </c>
      <c r="I220" s="14"/>
    </row>
    <row r="221" spans="1:9" ht="31.5" hidden="1" outlineLevel="3">
      <c r="A221" s="13"/>
      <c r="B221" s="14" t="s">
        <v>106</v>
      </c>
      <c r="C221" s="13" t="s">
        <v>13</v>
      </c>
      <c r="D221" s="15">
        <v>2081.85</v>
      </c>
      <c r="E221" s="15">
        <v>2081.85</v>
      </c>
      <c r="F221" s="15">
        <f t="shared" si="47"/>
        <v>0</v>
      </c>
      <c r="G221" s="34">
        <f t="shared" si="52"/>
        <v>100</v>
      </c>
      <c r="H221" s="14" t="s">
        <v>251</v>
      </c>
      <c r="I221" s="14"/>
    </row>
    <row r="222" spans="1:9" ht="47.25" hidden="1" outlineLevel="3">
      <c r="A222" s="13"/>
      <c r="B222" s="14" t="s">
        <v>108</v>
      </c>
      <c r="C222" s="13" t="s">
        <v>13</v>
      </c>
      <c r="D222" s="15">
        <v>1946.67</v>
      </c>
      <c r="E222" s="15">
        <v>1946.33</v>
      </c>
      <c r="F222" s="15">
        <f t="shared" si="47"/>
        <v>0.34000000000014552</v>
      </c>
      <c r="G222" s="34">
        <f t="shared" si="52"/>
        <v>99.982534276482397</v>
      </c>
      <c r="H222" s="14" t="s">
        <v>251</v>
      </c>
      <c r="I222" s="14"/>
    </row>
    <row r="223" spans="1:9" ht="47.25" hidden="1" outlineLevel="3">
      <c r="A223" s="13"/>
      <c r="B223" s="14" t="s">
        <v>293</v>
      </c>
      <c r="C223" s="13" t="s">
        <v>13</v>
      </c>
      <c r="D223" s="15">
        <v>7080.75</v>
      </c>
      <c r="E223" s="15">
        <v>7080.75</v>
      </c>
      <c r="F223" s="15">
        <f t="shared" si="47"/>
        <v>0</v>
      </c>
      <c r="G223" s="34">
        <f t="shared" si="52"/>
        <v>100</v>
      </c>
      <c r="H223" s="14" t="s">
        <v>251</v>
      </c>
      <c r="I223" s="14"/>
    </row>
    <row r="224" spans="1:9" ht="31.5" hidden="1" outlineLevel="3">
      <c r="A224" s="13"/>
      <c r="B224" s="14" t="s">
        <v>294</v>
      </c>
      <c r="C224" s="13" t="s">
        <v>13</v>
      </c>
      <c r="D224" s="15">
        <v>219</v>
      </c>
      <c r="E224" s="15">
        <v>0</v>
      </c>
      <c r="F224" s="15">
        <f t="shared" si="47"/>
        <v>219</v>
      </c>
      <c r="G224" s="34">
        <f t="shared" si="52"/>
        <v>0</v>
      </c>
      <c r="H224" s="14" t="s">
        <v>251</v>
      </c>
      <c r="I224" s="14"/>
    </row>
    <row r="225" spans="1:9" ht="94.5" hidden="1" outlineLevel="3">
      <c r="A225" s="13"/>
      <c r="B225" s="14" t="s">
        <v>301</v>
      </c>
      <c r="C225" s="13" t="s">
        <v>13</v>
      </c>
      <c r="D225" s="15">
        <v>732.1</v>
      </c>
      <c r="E225" s="15">
        <v>0</v>
      </c>
      <c r="F225" s="15">
        <f t="shared" si="47"/>
        <v>732.1</v>
      </c>
      <c r="G225" s="34">
        <f t="shared" si="52"/>
        <v>0</v>
      </c>
      <c r="H225" s="14" t="s">
        <v>251</v>
      </c>
      <c r="I225" s="14"/>
    </row>
    <row r="226" spans="1:9" ht="94.5" hidden="1" outlineLevel="3">
      <c r="A226" s="13"/>
      <c r="B226" s="14" t="s">
        <v>295</v>
      </c>
      <c r="C226" s="13" t="s">
        <v>13</v>
      </c>
      <c r="D226" s="15">
        <v>1095</v>
      </c>
      <c r="E226" s="15">
        <v>0</v>
      </c>
      <c r="F226" s="15">
        <f t="shared" si="47"/>
        <v>1095</v>
      </c>
      <c r="G226" s="34">
        <f t="shared" si="52"/>
        <v>0</v>
      </c>
      <c r="H226" s="14" t="s">
        <v>251</v>
      </c>
      <c r="I226" s="14"/>
    </row>
    <row r="227" spans="1:9" ht="32.25" hidden="1" customHeight="1" outlineLevel="1">
      <c r="A227" s="52" t="s">
        <v>302</v>
      </c>
      <c r="B227" s="48" t="s">
        <v>303</v>
      </c>
      <c r="C227" s="5" t="s">
        <v>11</v>
      </c>
      <c r="D227" s="9">
        <f>D228+D229</f>
        <v>750787.46</v>
      </c>
      <c r="E227" s="9">
        <f t="shared" ref="E227:F227" si="53">E228+E229</f>
        <v>487891.67</v>
      </c>
      <c r="F227" s="9">
        <f t="shared" si="53"/>
        <v>262895.79000000004</v>
      </c>
      <c r="G227" s="33">
        <f t="shared" si="52"/>
        <v>64.98399293989273</v>
      </c>
      <c r="H227" s="49"/>
      <c r="I227" s="10"/>
    </row>
    <row r="228" spans="1:9" ht="32.25" hidden="1" customHeight="1" outlineLevel="1">
      <c r="A228" s="52"/>
      <c r="B228" s="48"/>
      <c r="C228" s="5" t="s">
        <v>12</v>
      </c>
      <c r="D228" s="9">
        <f>D231</f>
        <v>747977.46</v>
      </c>
      <c r="E228" s="9">
        <f t="shared" ref="E228:F229" si="54">E231</f>
        <v>487891.67</v>
      </c>
      <c r="F228" s="9">
        <f t="shared" si="54"/>
        <v>260085.79000000004</v>
      </c>
      <c r="G228" s="33">
        <f t="shared" si="52"/>
        <v>65.22812465498626</v>
      </c>
      <c r="H228" s="50"/>
      <c r="I228" s="11"/>
    </row>
    <row r="229" spans="1:9" ht="32.25" hidden="1" customHeight="1" outlineLevel="1">
      <c r="A229" s="52"/>
      <c r="B229" s="48"/>
      <c r="C229" s="5" t="s">
        <v>14</v>
      </c>
      <c r="D229" s="9">
        <f>D232</f>
        <v>2810</v>
      </c>
      <c r="E229" s="9">
        <f t="shared" si="54"/>
        <v>0</v>
      </c>
      <c r="F229" s="9">
        <f t="shared" si="54"/>
        <v>2810</v>
      </c>
      <c r="G229" s="33">
        <f t="shared" si="52"/>
        <v>0</v>
      </c>
      <c r="H229" s="51"/>
      <c r="I229" s="12"/>
    </row>
    <row r="230" spans="1:9" ht="31.5" hidden="1" customHeight="1" outlineLevel="2">
      <c r="A230" s="52" t="s">
        <v>304</v>
      </c>
      <c r="B230" s="48" t="s">
        <v>305</v>
      </c>
      <c r="C230" s="5" t="s">
        <v>11</v>
      </c>
      <c r="D230" s="9">
        <f>D231+D232</f>
        <v>750787.46</v>
      </c>
      <c r="E230" s="9">
        <f t="shared" ref="E230:F230" si="55">E231+E232</f>
        <v>487891.67</v>
      </c>
      <c r="F230" s="9">
        <f t="shared" si="55"/>
        <v>262895.79000000004</v>
      </c>
      <c r="G230" s="33">
        <f t="shared" si="52"/>
        <v>64.98399293989273</v>
      </c>
      <c r="H230" s="49"/>
      <c r="I230" s="10"/>
    </row>
    <row r="231" spans="1:9" ht="31.5" hidden="1" outlineLevel="2">
      <c r="A231" s="52"/>
      <c r="B231" s="48"/>
      <c r="C231" s="5" t="s">
        <v>12</v>
      </c>
      <c r="D231" s="9">
        <f>D233+D234+D240+D241+D245</f>
        <v>747977.46</v>
      </c>
      <c r="E231" s="9">
        <f>E233+E234+E240+E241+E245</f>
        <v>487891.67</v>
      </c>
      <c r="F231" s="9">
        <f>F233+F234+F240+F241+F245</f>
        <v>260085.79000000004</v>
      </c>
      <c r="G231" s="33">
        <f t="shared" si="52"/>
        <v>65.22812465498626</v>
      </c>
      <c r="H231" s="50"/>
      <c r="I231" s="11"/>
    </row>
    <row r="232" spans="1:9" ht="31.5" hidden="1" outlineLevel="2">
      <c r="A232" s="52"/>
      <c r="B232" s="48"/>
      <c r="C232" s="5" t="s">
        <v>14</v>
      </c>
      <c r="D232" s="9">
        <f>D246</f>
        <v>2810</v>
      </c>
      <c r="E232" s="9">
        <f t="shared" ref="E232:F232" si="56">E246</f>
        <v>0</v>
      </c>
      <c r="F232" s="9">
        <f t="shared" si="56"/>
        <v>2810</v>
      </c>
      <c r="G232" s="33">
        <f t="shared" si="52"/>
        <v>0</v>
      </c>
      <c r="H232" s="51"/>
      <c r="I232" s="12"/>
    </row>
    <row r="233" spans="1:9" ht="47.25" hidden="1" outlineLevel="2">
      <c r="A233" s="13" t="s">
        <v>306</v>
      </c>
      <c r="B233" s="14" t="s">
        <v>307</v>
      </c>
      <c r="C233" s="13" t="s">
        <v>12</v>
      </c>
      <c r="D233" s="15">
        <v>413847.89</v>
      </c>
      <c r="E233" s="15">
        <v>270511.65999999997</v>
      </c>
      <c r="F233" s="15">
        <f>D233-E233</f>
        <v>143336.23000000004</v>
      </c>
      <c r="G233" s="34">
        <f t="shared" si="52"/>
        <v>65.364996786621276</v>
      </c>
      <c r="H233" s="14" t="s">
        <v>308</v>
      </c>
      <c r="I233" s="14"/>
    </row>
    <row r="234" spans="1:9" ht="47.25" hidden="1" outlineLevel="2">
      <c r="A234" s="13" t="s">
        <v>309</v>
      </c>
      <c r="B234" s="14" t="s">
        <v>77</v>
      </c>
      <c r="C234" s="13" t="s">
        <v>12</v>
      </c>
      <c r="D234" s="15">
        <f>SUM(D235:D239)</f>
        <v>255929.71</v>
      </c>
      <c r="E234" s="15">
        <f>SUM(E235:E239)</f>
        <v>189685.34</v>
      </c>
      <c r="F234" s="15">
        <f>SUM(F235:F239)</f>
        <v>66244.37</v>
      </c>
      <c r="G234" s="34">
        <f t="shared" si="52"/>
        <v>74.116186041862818</v>
      </c>
      <c r="H234" s="14"/>
      <c r="I234" s="14"/>
    </row>
    <row r="235" spans="1:9" ht="78.75" outlineLevel="3">
      <c r="A235" s="28"/>
      <c r="B235" s="14" t="s">
        <v>310</v>
      </c>
      <c r="C235" s="13" t="s">
        <v>12</v>
      </c>
      <c r="D235" s="15">
        <v>291.2</v>
      </c>
      <c r="E235" s="15">
        <v>218.4</v>
      </c>
      <c r="F235" s="15">
        <f t="shared" ref="F235:F332" si="57">D235-E235</f>
        <v>72.799999999999983</v>
      </c>
      <c r="G235" s="34">
        <f t="shared" si="52"/>
        <v>75</v>
      </c>
      <c r="H235" s="14" t="s">
        <v>25</v>
      </c>
      <c r="I235" s="38" t="s">
        <v>431</v>
      </c>
    </row>
    <row r="236" spans="1:9" ht="63" hidden="1" outlineLevel="3">
      <c r="A236" s="13"/>
      <c r="B236" s="14" t="s">
        <v>311</v>
      </c>
      <c r="C236" s="13" t="s">
        <v>12</v>
      </c>
      <c r="D236" s="15">
        <v>5621.21</v>
      </c>
      <c r="E236" s="15">
        <v>3060.11</v>
      </c>
      <c r="F236" s="15">
        <f t="shared" si="57"/>
        <v>2561.1</v>
      </c>
      <c r="G236" s="34">
        <f t="shared" si="52"/>
        <v>54.438635098137233</v>
      </c>
      <c r="H236" s="14" t="s">
        <v>29</v>
      </c>
      <c r="I236" s="14"/>
    </row>
    <row r="237" spans="1:9" ht="63" hidden="1" outlineLevel="3">
      <c r="A237" s="13"/>
      <c r="B237" s="14" t="s">
        <v>312</v>
      </c>
      <c r="C237" s="13" t="s">
        <v>12</v>
      </c>
      <c r="D237" s="15">
        <v>9793.9500000000007</v>
      </c>
      <c r="E237" s="15">
        <v>5803.32</v>
      </c>
      <c r="F237" s="15">
        <f t="shared" si="57"/>
        <v>3990.630000000001</v>
      </c>
      <c r="G237" s="34">
        <f t="shared" si="52"/>
        <v>59.254131377023569</v>
      </c>
      <c r="H237" s="14" t="s">
        <v>29</v>
      </c>
      <c r="I237" s="14"/>
    </row>
    <row r="238" spans="1:9" ht="46.5" customHeight="1" outlineLevel="3">
      <c r="A238" s="28"/>
      <c r="B238" s="14" t="s">
        <v>313</v>
      </c>
      <c r="C238" s="13" t="s">
        <v>12</v>
      </c>
      <c r="D238" s="15">
        <v>175081.25</v>
      </c>
      <c r="E238" s="15">
        <v>131032.73</v>
      </c>
      <c r="F238" s="15">
        <f t="shared" si="57"/>
        <v>44048.520000000004</v>
      </c>
      <c r="G238" s="34">
        <f t="shared" si="52"/>
        <v>74.841098061614247</v>
      </c>
      <c r="H238" s="14" t="s">
        <v>25</v>
      </c>
      <c r="I238" s="38" t="s">
        <v>445</v>
      </c>
    </row>
    <row r="239" spans="1:9" ht="126" hidden="1" outlineLevel="3">
      <c r="A239" s="13"/>
      <c r="B239" s="14" t="s">
        <v>314</v>
      </c>
      <c r="C239" s="13" t="s">
        <v>12</v>
      </c>
      <c r="D239" s="15">
        <v>65142.1</v>
      </c>
      <c r="E239" s="15">
        <v>49570.78</v>
      </c>
      <c r="F239" s="15">
        <f t="shared" si="57"/>
        <v>15571.32</v>
      </c>
      <c r="G239" s="34">
        <f t="shared" si="52"/>
        <v>76.096380067575339</v>
      </c>
      <c r="H239" s="14" t="s">
        <v>315</v>
      </c>
      <c r="I239" s="14"/>
    </row>
    <row r="240" spans="1:9" ht="31.5" hidden="1" outlineLevel="3">
      <c r="A240" s="13" t="s">
        <v>316</v>
      </c>
      <c r="B240" s="14" t="s">
        <v>317</v>
      </c>
      <c r="C240" s="13" t="s">
        <v>12</v>
      </c>
      <c r="D240" s="15">
        <v>59866.7</v>
      </c>
      <c r="E240" s="15">
        <v>16003.62</v>
      </c>
      <c r="F240" s="15">
        <f t="shared" si="57"/>
        <v>43863.079999999994</v>
      </c>
      <c r="G240" s="34">
        <f t="shared" si="52"/>
        <v>26.732089792823061</v>
      </c>
      <c r="H240" s="14" t="s">
        <v>178</v>
      </c>
      <c r="I240" s="14"/>
    </row>
    <row r="241" spans="1:9" ht="47.25" outlineLevel="3">
      <c r="A241" s="28" t="s">
        <v>318</v>
      </c>
      <c r="B241" s="14" t="s">
        <v>319</v>
      </c>
      <c r="C241" s="13" t="s">
        <v>12</v>
      </c>
      <c r="D241" s="15">
        <f>SUM(D242:D244)</f>
        <v>16459.16</v>
      </c>
      <c r="E241" s="15">
        <f t="shared" ref="E241:F241" si="58">SUM(E242:E244)</f>
        <v>11691.05</v>
      </c>
      <c r="F241" s="15">
        <f t="shared" si="58"/>
        <v>4768.1100000000015</v>
      </c>
      <c r="G241" s="34">
        <f t="shared" si="52"/>
        <v>71.030660130893679</v>
      </c>
      <c r="H241" s="14"/>
      <c r="I241" s="38" t="s">
        <v>445</v>
      </c>
    </row>
    <row r="242" spans="1:9" ht="54" customHeight="1" outlineLevel="3">
      <c r="A242" s="28"/>
      <c r="B242" s="14" t="s">
        <v>320</v>
      </c>
      <c r="C242" s="13" t="s">
        <v>12</v>
      </c>
      <c r="D242" s="15">
        <v>12739.2</v>
      </c>
      <c r="E242" s="15">
        <v>10281.049999999999</v>
      </c>
      <c r="F242" s="15">
        <f t="shared" si="57"/>
        <v>2458.1500000000015</v>
      </c>
      <c r="G242" s="34">
        <f t="shared" si="52"/>
        <v>80.704047349912074</v>
      </c>
      <c r="H242" s="14" t="s">
        <v>321</v>
      </c>
      <c r="I242" s="38" t="s">
        <v>445</v>
      </c>
    </row>
    <row r="243" spans="1:9" ht="58.5" customHeight="1" outlineLevel="3">
      <c r="A243" s="28"/>
      <c r="B243" s="14" t="s">
        <v>322</v>
      </c>
      <c r="C243" s="13" t="s">
        <v>12</v>
      </c>
      <c r="D243" s="15">
        <v>1674.96</v>
      </c>
      <c r="E243" s="15">
        <v>987.37</v>
      </c>
      <c r="F243" s="15">
        <f t="shared" si="57"/>
        <v>687.59</v>
      </c>
      <c r="G243" s="34">
        <f t="shared" si="52"/>
        <v>58.948870420786172</v>
      </c>
      <c r="H243" s="14" t="s">
        <v>25</v>
      </c>
      <c r="I243" s="38" t="s">
        <v>431</v>
      </c>
    </row>
    <row r="244" spans="1:9" ht="110.25" hidden="1" outlineLevel="3">
      <c r="A244" s="13"/>
      <c r="B244" s="14" t="s">
        <v>323</v>
      </c>
      <c r="C244" s="13" t="s">
        <v>12</v>
      </c>
      <c r="D244" s="15">
        <v>2045</v>
      </c>
      <c r="E244" s="15">
        <v>422.63</v>
      </c>
      <c r="F244" s="15">
        <f t="shared" si="57"/>
        <v>1622.37</v>
      </c>
      <c r="G244" s="34">
        <f t="shared" si="52"/>
        <v>20.666503667481663</v>
      </c>
      <c r="H244" s="14" t="s">
        <v>324</v>
      </c>
      <c r="I244" s="14"/>
    </row>
    <row r="245" spans="1:9" ht="126" hidden="1" outlineLevel="3">
      <c r="A245" s="13" t="s">
        <v>325</v>
      </c>
      <c r="B245" s="16" t="s">
        <v>247</v>
      </c>
      <c r="C245" s="13" t="s">
        <v>12</v>
      </c>
      <c r="D245" s="15">
        <v>1874</v>
      </c>
      <c r="E245" s="15">
        <v>0</v>
      </c>
      <c r="F245" s="15">
        <f t="shared" si="57"/>
        <v>1874</v>
      </c>
      <c r="G245" s="34">
        <f t="shared" si="52"/>
        <v>0</v>
      </c>
      <c r="H245" s="14" t="s">
        <v>178</v>
      </c>
      <c r="I245" s="16"/>
    </row>
    <row r="246" spans="1:9" ht="126" hidden="1" outlineLevel="3">
      <c r="A246" s="13" t="s">
        <v>325</v>
      </c>
      <c r="B246" s="16" t="s">
        <v>247</v>
      </c>
      <c r="C246" s="13" t="s">
        <v>14</v>
      </c>
      <c r="D246" s="15">
        <v>2810</v>
      </c>
      <c r="E246" s="15">
        <v>0</v>
      </c>
      <c r="F246" s="15">
        <f t="shared" si="57"/>
        <v>2810</v>
      </c>
      <c r="G246" s="34">
        <f t="shared" si="52"/>
        <v>0</v>
      </c>
      <c r="H246" s="14" t="s">
        <v>178</v>
      </c>
      <c r="I246" s="16"/>
    </row>
    <row r="247" spans="1:9" ht="31.5" hidden="1">
      <c r="A247" s="5" t="s">
        <v>326</v>
      </c>
      <c r="B247" s="17" t="s">
        <v>327</v>
      </c>
      <c r="C247" s="5" t="s">
        <v>12</v>
      </c>
      <c r="D247" s="9">
        <f>D248</f>
        <v>9598</v>
      </c>
      <c r="E247" s="9">
        <f t="shared" ref="E247:F249" si="59">E248</f>
        <v>0</v>
      </c>
      <c r="F247" s="9">
        <f t="shared" si="59"/>
        <v>9598</v>
      </c>
      <c r="G247" s="33">
        <f t="shared" si="52"/>
        <v>0</v>
      </c>
      <c r="H247" s="14"/>
      <c r="I247" s="14"/>
    </row>
    <row r="248" spans="1:9" ht="31.5" hidden="1" outlineLevel="1">
      <c r="A248" s="5" t="s">
        <v>328</v>
      </c>
      <c r="B248" s="17" t="s">
        <v>329</v>
      </c>
      <c r="C248" s="5" t="s">
        <v>12</v>
      </c>
      <c r="D248" s="9">
        <f>D249</f>
        <v>9598</v>
      </c>
      <c r="E248" s="9">
        <f t="shared" si="59"/>
        <v>0</v>
      </c>
      <c r="F248" s="9">
        <f t="shared" si="59"/>
        <v>9598</v>
      </c>
      <c r="G248" s="33">
        <f t="shared" si="52"/>
        <v>0</v>
      </c>
      <c r="H248" s="14"/>
      <c r="I248" s="14"/>
    </row>
    <row r="249" spans="1:9" ht="47.25" hidden="1" outlineLevel="2">
      <c r="A249" s="5" t="s">
        <v>330</v>
      </c>
      <c r="B249" s="17" t="s">
        <v>331</v>
      </c>
      <c r="C249" s="5" t="s">
        <v>12</v>
      </c>
      <c r="D249" s="9">
        <f>D250</f>
        <v>9598</v>
      </c>
      <c r="E249" s="9">
        <f t="shared" si="59"/>
        <v>0</v>
      </c>
      <c r="F249" s="9">
        <f t="shared" si="59"/>
        <v>9598</v>
      </c>
      <c r="G249" s="33">
        <f t="shared" si="52"/>
        <v>0</v>
      </c>
      <c r="H249" s="14"/>
      <c r="I249" s="14"/>
    </row>
    <row r="250" spans="1:9" ht="31.5" hidden="1" outlineLevel="2">
      <c r="A250" s="13" t="s">
        <v>332</v>
      </c>
      <c r="B250" s="14" t="s">
        <v>333</v>
      </c>
      <c r="C250" s="5" t="s">
        <v>12</v>
      </c>
      <c r="D250" s="9">
        <f>SUM(D251:D255)</f>
        <v>9598</v>
      </c>
      <c r="E250" s="9">
        <f t="shared" ref="E250:F250" si="60">SUM(E251:E255)</f>
        <v>0</v>
      </c>
      <c r="F250" s="9">
        <f t="shared" si="60"/>
        <v>9598</v>
      </c>
      <c r="G250" s="33">
        <f t="shared" si="52"/>
        <v>0</v>
      </c>
      <c r="H250" s="14"/>
      <c r="I250" s="14"/>
    </row>
    <row r="251" spans="1:9" ht="78.75" hidden="1" outlineLevel="3">
      <c r="A251" s="13" t="s">
        <v>332</v>
      </c>
      <c r="B251" s="14" t="s">
        <v>334</v>
      </c>
      <c r="C251" s="13" t="s">
        <v>12</v>
      </c>
      <c r="D251" s="15">
        <v>790</v>
      </c>
      <c r="E251" s="15">
        <v>0</v>
      </c>
      <c r="F251" s="15">
        <f t="shared" si="57"/>
        <v>790</v>
      </c>
      <c r="G251" s="34">
        <f t="shared" si="52"/>
        <v>0</v>
      </c>
      <c r="H251" s="14" t="s">
        <v>321</v>
      </c>
      <c r="I251" s="14"/>
    </row>
    <row r="252" spans="1:9" ht="78.75" hidden="1" outlineLevel="3">
      <c r="A252" s="13" t="s">
        <v>332</v>
      </c>
      <c r="B252" s="14" t="s">
        <v>335</v>
      </c>
      <c r="C252" s="13" t="s">
        <v>12</v>
      </c>
      <c r="D252" s="15">
        <v>2077</v>
      </c>
      <c r="E252" s="15">
        <v>0</v>
      </c>
      <c r="F252" s="15">
        <f t="shared" si="57"/>
        <v>2077</v>
      </c>
      <c r="G252" s="34">
        <f t="shared" si="52"/>
        <v>0</v>
      </c>
      <c r="H252" s="14" t="s">
        <v>321</v>
      </c>
      <c r="I252" s="14"/>
    </row>
    <row r="253" spans="1:9" ht="78.75" hidden="1" outlineLevel="3">
      <c r="A253" s="13" t="s">
        <v>332</v>
      </c>
      <c r="B253" s="14" t="s">
        <v>336</v>
      </c>
      <c r="C253" s="13" t="s">
        <v>12</v>
      </c>
      <c r="D253" s="15">
        <v>2497</v>
      </c>
      <c r="E253" s="15">
        <v>0</v>
      </c>
      <c r="F253" s="15">
        <f t="shared" si="57"/>
        <v>2497</v>
      </c>
      <c r="G253" s="34">
        <f t="shared" si="52"/>
        <v>0</v>
      </c>
      <c r="H253" s="14" t="s">
        <v>321</v>
      </c>
      <c r="I253" s="14"/>
    </row>
    <row r="254" spans="1:9" ht="94.5" hidden="1" outlineLevel="3">
      <c r="A254" s="13" t="s">
        <v>332</v>
      </c>
      <c r="B254" s="14" t="s">
        <v>337</v>
      </c>
      <c r="C254" s="13" t="s">
        <v>12</v>
      </c>
      <c r="D254" s="15">
        <v>2167</v>
      </c>
      <c r="E254" s="15">
        <v>0</v>
      </c>
      <c r="F254" s="15">
        <f t="shared" si="57"/>
        <v>2167</v>
      </c>
      <c r="G254" s="34">
        <f t="shared" si="52"/>
        <v>0</v>
      </c>
      <c r="H254" s="14" t="s">
        <v>321</v>
      </c>
      <c r="I254" s="14"/>
    </row>
    <row r="255" spans="1:9" ht="78.75" hidden="1" outlineLevel="3">
      <c r="A255" s="13" t="s">
        <v>332</v>
      </c>
      <c r="B255" s="14" t="s">
        <v>338</v>
      </c>
      <c r="C255" s="13" t="s">
        <v>12</v>
      </c>
      <c r="D255" s="15">
        <v>2067</v>
      </c>
      <c r="E255" s="15">
        <v>0</v>
      </c>
      <c r="F255" s="15">
        <f t="shared" si="57"/>
        <v>2067</v>
      </c>
      <c r="G255" s="34">
        <f t="shared" si="52"/>
        <v>0</v>
      </c>
      <c r="H255" s="14" t="s">
        <v>321</v>
      </c>
      <c r="I255" s="14"/>
    </row>
    <row r="256" spans="1:9" ht="30.75" hidden="1" customHeight="1">
      <c r="A256" s="52" t="s">
        <v>339</v>
      </c>
      <c r="B256" s="48" t="s">
        <v>340</v>
      </c>
      <c r="C256" s="5" t="s">
        <v>11</v>
      </c>
      <c r="D256" s="9">
        <f>D257+D258</f>
        <v>1623697.69</v>
      </c>
      <c r="E256" s="9">
        <f t="shared" ref="E256:F256" si="61">E257+E258</f>
        <v>957051.85000000009</v>
      </c>
      <c r="F256" s="9">
        <f t="shared" si="61"/>
        <v>666645.84000000008</v>
      </c>
      <c r="G256" s="33">
        <f t="shared" si="52"/>
        <v>58.942736440057395</v>
      </c>
      <c r="H256" s="49"/>
      <c r="I256" s="10"/>
    </row>
    <row r="257" spans="1:9" ht="30.75" hidden="1" customHeight="1">
      <c r="A257" s="52"/>
      <c r="B257" s="48"/>
      <c r="C257" s="5" t="s">
        <v>12</v>
      </c>
      <c r="D257" s="9">
        <f>D309+D260+D304</f>
        <v>535055.46</v>
      </c>
      <c r="E257" s="9">
        <f t="shared" ref="E257:F257" si="62">E309+E260+E304</f>
        <v>333718.05</v>
      </c>
      <c r="F257" s="9">
        <f t="shared" si="62"/>
        <v>201337.41000000003</v>
      </c>
      <c r="G257" s="33">
        <f t="shared" si="52"/>
        <v>62.370740035061047</v>
      </c>
      <c r="H257" s="50"/>
      <c r="I257" s="11"/>
    </row>
    <row r="258" spans="1:9" ht="30.75" hidden="1" customHeight="1">
      <c r="A258" s="52"/>
      <c r="B258" s="48"/>
      <c r="C258" s="5" t="s">
        <v>13</v>
      </c>
      <c r="D258" s="9">
        <f>D261+D310</f>
        <v>1088642.23</v>
      </c>
      <c r="E258" s="9">
        <f t="shared" ref="E258:F258" si="63">E261+E310</f>
        <v>623333.80000000005</v>
      </c>
      <c r="F258" s="9">
        <f t="shared" si="63"/>
        <v>465308.43000000005</v>
      </c>
      <c r="G258" s="33">
        <f t="shared" si="52"/>
        <v>57.257911076993594</v>
      </c>
      <c r="H258" s="51"/>
      <c r="I258" s="12"/>
    </row>
    <row r="259" spans="1:9" ht="35.25" hidden="1" customHeight="1">
      <c r="A259" s="60" t="s">
        <v>341</v>
      </c>
      <c r="B259" s="63" t="s">
        <v>342</v>
      </c>
      <c r="C259" s="5" t="s">
        <v>11</v>
      </c>
      <c r="D259" s="9">
        <f>D260+D261</f>
        <v>1608535.38</v>
      </c>
      <c r="E259" s="9">
        <f t="shared" ref="E259:F259" si="64">E260+E261</f>
        <v>942405.32000000007</v>
      </c>
      <c r="F259" s="9">
        <f t="shared" si="64"/>
        <v>666130.06000000006</v>
      </c>
      <c r="G259" s="33">
        <f t="shared" si="52"/>
        <v>58.587789346604247</v>
      </c>
      <c r="H259" s="53" t="s">
        <v>298</v>
      </c>
      <c r="I259" s="18"/>
    </row>
    <row r="260" spans="1:9" ht="35.25" hidden="1" customHeight="1">
      <c r="A260" s="61"/>
      <c r="B260" s="64"/>
      <c r="C260" s="5" t="s">
        <v>12</v>
      </c>
      <c r="D260" s="9">
        <f>D263+D283+D287+D294+D297</f>
        <v>520485.18</v>
      </c>
      <c r="E260" s="9">
        <f t="shared" ref="E260:F260" si="65">E263+E283+E287+E294+E297</f>
        <v>319287.52</v>
      </c>
      <c r="F260" s="9">
        <f t="shared" si="65"/>
        <v>201197.66000000003</v>
      </c>
      <c r="G260" s="33">
        <f t="shared" si="52"/>
        <v>61.344209646852967</v>
      </c>
      <c r="H260" s="54"/>
      <c r="I260" s="18"/>
    </row>
    <row r="261" spans="1:9" ht="35.25" hidden="1" customHeight="1">
      <c r="A261" s="62"/>
      <c r="B261" s="65"/>
      <c r="C261" s="5" t="s">
        <v>13</v>
      </c>
      <c r="D261" s="9">
        <f>D264+D288+D298</f>
        <v>1088050.2</v>
      </c>
      <c r="E261" s="9">
        <f t="shared" ref="E261:F261" si="66">E264+E288+E298</f>
        <v>623117.80000000005</v>
      </c>
      <c r="F261" s="9">
        <f t="shared" si="66"/>
        <v>464932.4</v>
      </c>
      <c r="G261" s="33">
        <f t="shared" si="52"/>
        <v>57.26921423294624</v>
      </c>
      <c r="H261" s="55"/>
      <c r="I261" s="18"/>
    </row>
    <row r="262" spans="1:9" ht="33.75" hidden="1" customHeight="1">
      <c r="A262" s="60" t="s">
        <v>343</v>
      </c>
      <c r="B262" s="63" t="s">
        <v>344</v>
      </c>
      <c r="C262" s="5" t="s">
        <v>11</v>
      </c>
      <c r="D262" s="9">
        <f>D263+D264</f>
        <v>961666.64</v>
      </c>
      <c r="E262" s="9">
        <f t="shared" ref="E262:F262" si="67">E263+E264</f>
        <v>661601.77</v>
      </c>
      <c r="F262" s="9">
        <f t="shared" si="67"/>
        <v>300064.87</v>
      </c>
      <c r="G262" s="33">
        <f t="shared" si="52"/>
        <v>68.797412999581638</v>
      </c>
      <c r="H262" s="49"/>
      <c r="I262" s="18"/>
    </row>
    <row r="263" spans="1:9" ht="33.75" hidden="1" customHeight="1">
      <c r="A263" s="61"/>
      <c r="B263" s="64"/>
      <c r="C263" s="5" t="s">
        <v>12</v>
      </c>
      <c r="D263" s="9">
        <f>D265+D268+D269+D280</f>
        <v>68069.739999999991</v>
      </c>
      <c r="E263" s="9">
        <f t="shared" ref="E263:F263" si="68">E265+E268+E269+E280</f>
        <v>54492.719999999994</v>
      </c>
      <c r="F263" s="9">
        <f t="shared" si="68"/>
        <v>13577.020000000002</v>
      </c>
      <c r="G263" s="33">
        <f t="shared" si="52"/>
        <v>80.054250243940999</v>
      </c>
      <c r="H263" s="50"/>
      <c r="I263" s="18"/>
    </row>
    <row r="264" spans="1:9" ht="33.75" hidden="1" customHeight="1">
      <c r="A264" s="62"/>
      <c r="B264" s="65"/>
      <c r="C264" s="5" t="s">
        <v>13</v>
      </c>
      <c r="D264" s="9">
        <f>D279</f>
        <v>893596.9</v>
      </c>
      <c r="E264" s="9">
        <f t="shared" ref="E264:F264" si="69">E279</f>
        <v>607109.05000000005</v>
      </c>
      <c r="F264" s="9">
        <f t="shared" si="69"/>
        <v>286487.84999999998</v>
      </c>
      <c r="G264" s="33">
        <f t="shared" si="52"/>
        <v>67.939923471086345</v>
      </c>
      <c r="H264" s="51"/>
      <c r="I264" s="18"/>
    </row>
    <row r="265" spans="1:9" ht="84.75" hidden="1" customHeight="1">
      <c r="A265" s="19" t="s">
        <v>345</v>
      </c>
      <c r="B265" s="20" t="s">
        <v>77</v>
      </c>
      <c r="C265" s="13" t="s">
        <v>12</v>
      </c>
      <c r="D265" s="15">
        <f>D266+D267</f>
        <v>25552.3</v>
      </c>
      <c r="E265" s="15">
        <f t="shared" ref="E265:F265" si="70">E266+E267</f>
        <v>19741.469999999998</v>
      </c>
      <c r="F265" s="15">
        <f t="shared" si="70"/>
        <v>5810.8300000000017</v>
      </c>
      <c r="G265" s="34">
        <f>E265/D265*100</f>
        <v>77.259072568809856</v>
      </c>
      <c r="H265" s="13"/>
      <c r="I265" s="18"/>
    </row>
    <row r="266" spans="1:9" ht="237" hidden="1" customHeight="1">
      <c r="A266" s="5"/>
      <c r="B266" s="14" t="s">
        <v>346</v>
      </c>
      <c r="C266" s="13" t="s">
        <v>12</v>
      </c>
      <c r="D266" s="15">
        <v>419.8</v>
      </c>
      <c r="E266" s="15">
        <v>260.8</v>
      </c>
      <c r="F266" s="15">
        <f>D266-E266</f>
        <v>159</v>
      </c>
      <c r="G266" s="34">
        <f>E266/D266*100</f>
        <v>62.124821343496905</v>
      </c>
      <c r="H266" s="14" t="s">
        <v>298</v>
      </c>
      <c r="I266" s="18"/>
    </row>
    <row r="267" spans="1:9" ht="102.75" hidden="1" customHeight="1">
      <c r="A267" s="5"/>
      <c r="B267" s="14" t="s">
        <v>347</v>
      </c>
      <c r="C267" s="13" t="s">
        <v>12</v>
      </c>
      <c r="D267" s="15">
        <v>25132.5</v>
      </c>
      <c r="E267" s="15">
        <v>19480.669999999998</v>
      </c>
      <c r="F267" s="15">
        <f>D267-E267</f>
        <v>5651.8300000000017</v>
      </c>
      <c r="G267" s="34">
        <f>E267/D267*100</f>
        <v>77.511867104346948</v>
      </c>
      <c r="H267" s="14" t="s">
        <v>298</v>
      </c>
      <c r="I267" s="18"/>
    </row>
    <row r="268" spans="1:9" ht="174" hidden="1" customHeight="1">
      <c r="A268" s="19" t="s">
        <v>348</v>
      </c>
      <c r="B268" s="20" t="s">
        <v>349</v>
      </c>
      <c r="C268" s="13" t="s">
        <v>12</v>
      </c>
      <c r="D268" s="15">
        <v>95.29</v>
      </c>
      <c r="E268" s="15">
        <v>95.29</v>
      </c>
      <c r="F268" s="15">
        <f>D268-E268</f>
        <v>0</v>
      </c>
      <c r="G268" s="34">
        <f>E268/D268*100</f>
        <v>100</v>
      </c>
      <c r="H268" s="14" t="s">
        <v>298</v>
      </c>
      <c r="I268" s="18"/>
    </row>
    <row r="269" spans="1:9" ht="78.75" hidden="1" customHeight="1">
      <c r="A269" s="19" t="s">
        <v>350</v>
      </c>
      <c r="B269" s="20" t="s">
        <v>351</v>
      </c>
      <c r="C269" s="13" t="s">
        <v>12</v>
      </c>
      <c r="D269" s="9">
        <f>SUM(D270:D278)</f>
        <v>42001.75</v>
      </c>
      <c r="E269" s="9">
        <f t="shared" ref="E269:F269" si="71">SUM(E270:E278)</f>
        <v>34585.14</v>
      </c>
      <c r="F269" s="9">
        <f t="shared" si="71"/>
        <v>7416.6100000000006</v>
      </c>
      <c r="G269" s="34">
        <f>E269/D269*100</f>
        <v>82.342140506050342</v>
      </c>
      <c r="H269" s="13"/>
      <c r="I269" s="18"/>
    </row>
    <row r="270" spans="1:9" ht="107.25" hidden="1" customHeight="1">
      <c r="A270" s="5"/>
      <c r="B270" s="20" t="s">
        <v>352</v>
      </c>
      <c r="C270" s="13" t="s">
        <v>12</v>
      </c>
      <c r="D270" s="15">
        <v>965.99</v>
      </c>
      <c r="E270" s="15">
        <v>653.5</v>
      </c>
      <c r="F270" s="15">
        <f t="shared" ref="F270:F282" si="72">D270-E270</f>
        <v>312.49</v>
      </c>
      <c r="G270" s="34">
        <f t="shared" ref="G270:G298" si="73">E270/D270*100</f>
        <v>67.650803838549052</v>
      </c>
      <c r="H270" s="14" t="s">
        <v>298</v>
      </c>
      <c r="I270" s="18"/>
    </row>
    <row r="271" spans="1:9" ht="105" hidden="1" customHeight="1">
      <c r="A271" s="5"/>
      <c r="B271" s="20" t="s">
        <v>353</v>
      </c>
      <c r="C271" s="13" t="s">
        <v>12</v>
      </c>
      <c r="D271" s="15">
        <v>1150.8499999999999</v>
      </c>
      <c r="E271" s="15">
        <v>1016.74</v>
      </c>
      <c r="F271" s="15">
        <f t="shared" si="72"/>
        <v>134.1099999999999</v>
      </c>
      <c r="G271" s="34">
        <f t="shared" si="73"/>
        <v>88.346874049615508</v>
      </c>
      <c r="H271" s="14" t="s">
        <v>298</v>
      </c>
      <c r="I271" s="18"/>
    </row>
    <row r="272" spans="1:9" ht="198.75" hidden="1" customHeight="1">
      <c r="A272" s="5"/>
      <c r="B272" s="20" t="s">
        <v>354</v>
      </c>
      <c r="C272" s="13" t="s">
        <v>12</v>
      </c>
      <c r="D272" s="15">
        <v>317.5</v>
      </c>
      <c r="E272" s="15">
        <v>311.5</v>
      </c>
      <c r="F272" s="15">
        <f t="shared" si="72"/>
        <v>6</v>
      </c>
      <c r="G272" s="34">
        <f t="shared" si="73"/>
        <v>98.11023622047243</v>
      </c>
      <c r="H272" s="14" t="s">
        <v>298</v>
      </c>
      <c r="I272" s="18"/>
    </row>
    <row r="273" spans="1:9" ht="114" hidden="1" customHeight="1">
      <c r="A273" s="5"/>
      <c r="B273" s="20" t="s">
        <v>355</v>
      </c>
      <c r="C273" s="13" t="s">
        <v>12</v>
      </c>
      <c r="D273" s="15">
        <v>10533.11</v>
      </c>
      <c r="E273" s="15">
        <v>8602.01</v>
      </c>
      <c r="F273" s="15">
        <f t="shared" si="72"/>
        <v>1931.1000000000004</v>
      </c>
      <c r="G273" s="34">
        <f t="shared" si="73"/>
        <v>81.666383432813276</v>
      </c>
      <c r="H273" s="14" t="s">
        <v>298</v>
      </c>
      <c r="I273" s="18"/>
    </row>
    <row r="274" spans="1:9" ht="149.25" hidden="1" customHeight="1">
      <c r="A274" s="5"/>
      <c r="B274" s="20" t="s">
        <v>356</v>
      </c>
      <c r="C274" s="13" t="s">
        <v>12</v>
      </c>
      <c r="D274" s="15">
        <v>631.25</v>
      </c>
      <c r="E274" s="15">
        <v>526.41</v>
      </c>
      <c r="F274" s="15">
        <f t="shared" si="72"/>
        <v>104.84000000000003</v>
      </c>
      <c r="G274" s="34">
        <f t="shared" si="73"/>
        <v>83.391683168316817</v>
      </c>
      <c r="H274" s="14" t="s">
        <v>298</v>
      </c>
      <c r="I274" s="18"/>
    </row>
    <row r="275" spans="1:9" ht="409.6" hidden="1" customHeight="1">
      <c r="A275" s="5"/>
      <c r="B275" s="20" t="s">
        <v>357</v>
      </c>
      <c r="C275" s="13" t="s">
        <v>12</v>
      </c>
      <c r="D275" s="15">
        <v>2194.84</v>
      </c>
      <c r="E275" s="15">
        <v>2154.0300000000002</v>
      </c>
      <c r="F275" s="15">
        <f t="shared" si="72"/>
        <v>40.809999999999945</v>
      </c>
      <c r="G275" s="34">
        <f t="shared" si="73"/>
        <v>98.14063895318111</v>
      </c>
      <c r="H275" s="14" t="s">
        <v>298</v>
      </c>
      <c r="I275" s="18"/>
    </row>
    <row r="276" spans="1:9" ht="150.75" hidden="1" customHeight="1">
      <c r="A276" s="5"/>
      <c r="B276" s="20" t="s">
        <v>358</v>
      </c>
      <c r="C276" s="13" t="s">
        <v>12</v>
      </c>
      <c r="D276" s="15">
        <v>1774.95</v>
      </c>
      <c r="E276" s="15">
        <v>1062.67</v>
      </c>
      <c r="F276" s="15">
        <f t="shared" si="72"/>
        <v>712.28</v>
      </c>
      <c r="G276" s="34">
        <f t="shared" si="73"/>
        <v>59.870418885039022</v>
      </c>
      <c r="H276" s="14" t="s">
        <v>298</v>
      </c>
      <c r="I276" s="18"/>
    </row>
    <row r="277" spans="1:9" ht="101.25" hidden="1" customHeight="1">
      <c r="A277" s="5"/>
      <c r="B277" s="20" t="s">
        <v>359</v>
      </c>
      <c r="C277" s="13" t="s">
        <v>12</v>
      </c>
      <c r="D277" s="15">
        <v>14888.4</v>
      </c>
      <c r="E277" s="15">
        <v>12634.16</v>
      </c>
      <c r="F277" s="15">
        <f t="shared" si="72"/>
        <v>2254.2399999999998</v>
      </c>
      <c r="G277" s="34">
        <f t="shared" si="73"/>
        <v>84.85908492517666</v>
      </c>
      <c r="H277" s="14" t="s">
        <v>298</v>
      </c>
      <c r="I277" s="18"/>
    </row>
    <row r="278" spans="1:9" ht="98.25" hidden="1" customHeight="1">
      <c r="A278" s="5"/>
      <c r="B278" s="20" t="s">
        <v>360</v>
      </c>
      <c r="C278" s="13" t="s">
        <v>12</v>
      </c>
      <c r="D278" s="15">
        <v>9544.86</v>
      </c>
      <c r="E278" s="15">
        <v>7624.12</v>
      </c>
      <c r="F278" s="15">
        <f t="shared" si="72"/>
        <v>1920.7400000000007</v>
      </c>
      <c r="G278" s="34">
        <f t="shared" si="73"/>
        <v>79.876708511177739</v>
      </c>
      <c r="H278" s="14" t="s">
        <v>298</v>
      </c>
      <c r="I278" s="18"/>
    </row>
    <row r="279" spans="1:9" ht="114" hidden="1" customHeight="1">
      <c r="A279" s="13" t="s">
        <v>361</v>
      </c>
      <c r="B279" s="20" t="s">
        <v>362</v>
      </c>
      <c r="C279" s="13" t="s">
        <v>13</v>
      </c>
      <c r="D279" s="15">
        <v>893596.9</v>
      </c>
      <c r="E279" s="15">
        <v>607109.05000000005</v>
      </c>
      <c r="F279" s="15">
        <f t="shared" si="72"/>
        <v>286487.84999999998</v>
      </c>
      <c r="G279" s="34">
        <f t="shared" si="73"/>
        <v>67.939923471086345</v>
      </c>
      <c r="H279" s="14" t="s">
        <v>298</v>
      </c>
      <c r="I279" s="18"/>
    </row>
    <row r="280" spans="1:9" ht="147.75" hidden="1" customHeight="1">
      <c r="A280" s="13" t="s">
        <v>363</v>
      </c>
      <c r="B280" s="20" t="s">
        <v>364</v>
      </c>
      <c r="C280" s="13" t="s">
        <v>12</v>
      </c>
      <c r="D280" s="15">
        <f>D281+D282</f>
        <v>420.4</v>
      </c>
      <c r="E280" s="15">
        <f t="shared" ref="E280" si="74">E281+E282</f>
        <v>70.819999999999993</v>
      </c>
      <c r="F280" s="15">
        <f>F281+F282</f>
        <v>349.58000000000004</v>
      </c>
      <c r="G280" s="34">
        <f t="shared" si="73"/>
        <v>16.845861084681253</v>
      </c>
      <c r="H280" s="13"/>
      <c r="I280" s="18"/>
    </row>
    <row r="281" spans="1:9" ht="100.5" hidden="1" customHeight="1">
      <c r="A281" s="5"/>
      <c r="B281" s="20" t="s">
        <v>297</v>
      </c>
      <c r="C281" s="13" t="s">
        <v>12</v>
      </c>
      <c r="D281" s="15">
        <v>220.6</v>
      </c>
      <c r="E281" s="15">
        <v>70.819999999999993</v>
      </c>
      <c r="F281" s="15">
        <f t="shared" si="72"/>
        <v>149.78</v>
      </c>
      <c r="G281" s="34">
        <f t="shared" si="73"/>
        <v>32.103354487760647</v>
      </c>
      <c r="H281" s="14" t="s">
        <v>298</v>
      </c>
      <c r="I281" s="18"/>
    </row>
    <row r="282" spans="1:9" ht="100.5" hidden="1" customHeight="1">
      <c r="A282" s="5"/>
      <c r="B282" s="20" t="s">
        <v>365</v>
      </c>
      <c r="C282" s="13" t="s">
        <v>12</v>
      </c>
      <c r="D282" s="15">
        <v>199.8</v>
      </c>
      <c r="E282" s="15">
        <v>0</v>
      </c>
      <c r="F282" s="15">
        <f t="shared" si="72"/>
        <v>199.8</v>
      </c>
      <c r="G282" s="34">
        <f t="shared" si="73"/>
        <v>0</v>
      </c>
      <c r="H282" s="14" t="s">
        <v>298</v>
      </c>
      <c r="I282" s="18"/>
    </row>
    <row r="283" spans="1:9" ht="81.75" hidden="1" customHeight="1">
      <c r="A283" s="21" t="s">
        <v>366</v>
      </c>
      <c r="B283" s="22" t="s">
        <v>367</v>
      </c>
      <c r="C283" s="5" t="s">
        <v>12</v>
      </c>
      <c r="D283" s="9">
        <f>D284+D285</f>
        <v>2787.8900000000003</v>
      </c>
      <c r="E283" s="9">
        <f t="shared" ref="E283:F283" si="75">E284+E285</f>
        <v>1360.1399999999999</v>
      </c>
      <c r="F283" s="9">
        <f t="shared" si="75"/>
        <v>1427.75</v>
      </c>
      <c r="G283" s="33">
        <f t="shared" si="73"/>
        <v>48.787434224449306</v>
      </c>
      <c r="H283" s="13"/>
      <c r="I283" s="18"/>
    </row>
    <row r="284" spans="1:9" ht="154.5" hidden="1" customHeight="1">
      <c r="A284" s="13" t="s">
        <v>368</v>
      </c>
      <c r="B284" s="20" t="s">
        <v>369</v>
      </c>
      <c r="C284" s="13" t="s">
        <v>12</v>
      </c>
      <c r="D284" s="15">
        <v>960</v>
      </c>
      <c r="E284" s="15">
        <v>690</v>
      </c>
      <c r="F284" s="15">
        <f t="shared" ref="F284:F285" si="76">D284-E284</f>
        <v>270</v>
      </c>
      <c r="G284" s="34">
        <f t="shared" si="73"/>
        <v>71.875</v>
      </c>
      <c r="H284" s="14" t="s">
        <v>298</v>
      </c>
      <c r="I284" s="18"/>
    </row>
    <row r="285" spans="1:9" ht="189.75" hidden="1" customHeight="1">
      <c r="A285" s="13" t="s">
        <v>370</v>
      </c>
      <c r="B285" s="20" t="s">
        <v>371</v>
      </c>
      <c r="C285" s="13" t="s">
        <v>12</v>
      </c>
      <c r="D285" s="15">
        <v>1827.89</v>
      </c>
      <c r="E285" s="15">
        <v>670.14</v>
      </c>
      <c r="F285" s="15">
        <f t="shared" si="76"/>
        <v>1157.75</v>
      </c>
      <c r="G285" s="34">
        <f t="shared" si="73"/>
        <v>36.661943552401951</v>
      </c>
      <c r="H285" s="14" t="s">
        <v>298</v>
      </c>
      <c r="I285" s="18"/>
    </row>
    <row r="286" spans="1:9" s="23" customFormat="1" ht="27.75" hidden="1" customHeight="1">
      <c r="A286" s="66" t="s">
        <v>372</v>
      </c>
      <c r="B286" s="69" t="s">
        <v>373</v>
      </c>
      <c r="C286" s="5" t="s">
        <v>11</v>
      </c>
      <c r="D286" s="9">
        <f>D287+D288</f>
        <v>2363.1999999999998</v>
      </c>
      <c r="E286" s="9">
        <f t="shared" ref="E286:F286" si="77">E287+E288</f>
        <v>2192.52</v>
      </c>
      <c r="F286" s="9">
        <f t="shared" si="77"/>
        <v>170.67999999999984</v>
      </c>
      <c r="G286" s="33">
        <f t="shared" si="73"/>
        <v>92.777589708869328</v>
      </c>
      <c r="H286" s="13"/>
      <c r="I286" s="18"/>
    </row>
    <row r="287" spans="1:9" s="23" customFormat="1" ht="27.75" hidden="1" customHeight="1">
      <c r="A287" s="67"/>
      <c r="B287" s="70"/>
      <c r="C287" s="5" t="s">
        <v>12</v>
      </c>
      <c r="D287" s="9">
        <f>D290</f>
        <v>1181.5999999999999</v>
      </c>
      <c r="E287" s="9">
        <f t="shared" ref="E287:F288" si="78">E290</f>
        <v>1096.26</v>
      </c>
      <c r="F287" s="9">
        <f t="shared" si="78"/>
        <v>85.339999999999918</v>
      </c>
      <c r="G287" s="33">
        <f t="shared" si="73"/>
        <v>92.777589708869328</v>
      </c>
      <c r="H287" s="13"/>
      <c r="I287" s="18"/>
    </row>
    <row r="288" spans="1:9" s="23" customFormat="1" ht="34.5" hidden="1" customHeight="1">
      <c r="A288" s="68"/>
      <c r="B288" s="71"/>
      <c r="C288" s="5" t="s">
        <v>13</v>
      </c>
      <c r="D288" s="9">
        <f>D291</f>
        <v>1181.5999999999999</v>
      </c>
      <c r="E288" s="9">
        <f t="shared" si="78"/>
        <v>1096.26</v>
      </c>
      <c r="F288" s="9">
        <f t="shared" si="78"/>
        <v>85.339999999999918</v>
      </c>
      <c r="G288" s="33">
        <f t="shared" si="73"/>
        <v>92.777589708869328</v>
      </c>
      <c r="H288" s="13"/>
      <c r="I288" s="18"/>
    </row>
    <row r="289" spans="1:9" ht="32.25" hidden="1" customHeight="1">
      <c r="A289" s="49" t="s">
        <v>374</v>
      </c>
      <c r="B289" s="57" t="s">
        <v>375</v>
      </c>
      <c r="C289" s="13" t="s">
        <v>11</v>
      </c>
      <c r="D289" s="15">
        <f>D290+D291</f>
        <v>2363.1999999999998</v>
      </c>
      <c r="E289" s="15">
        <f t="shared" ref="E289:F289" si="79">E290+E291</f>
        <v>2192.52</v>
      </c>
      <c r="F289" s="15">
        <f t="shared" si="79"/>
        <v>170.67999999999984</v>
      </c>
      <c r="G289" s="34">
        <f t="shared" si="73"/>
        <v>92.777589708869328</v>
      </c>
      <c r="H289" s="13"/>
      <c r="I289" s="18"/>
    </row>
    <row r="290" spans="1:9" ht="32.25" hidden="1" customHeight="1">
      <c r="A290" s="50"/>
      <c r="B290" s="58"/>
      <c r="C290" s="13" t="s">
        <v>12</v>
      </c>
      <c r="D290" s="15">
        <f>D293</f>
        <v>1181.5999999999999</v>
      </c>
      <c r="E290" s="15">
        <f t="shared" ref="E290:F290" si="80">E293</f>
        <v>1096.26</v>
      </c>
      <c r="F290" s="15">
        <f t="shared" si="80"/>
        <v>85.339999999999918</v>
      </c>
      <c r="G290" s="34">
        <f t="shared" si="73"/>
        <v>92.777589708869328</v>
      </c>
      <c r="H290" s="13"/>
      <c r="I290" s="18"/>
    </row>
    <row r="291" spans="1:9" ht="32.25" hidden="1" customHeight="1">
      <c r="A291" s="51"/>
      <c r="B291" s="59"/>
      <c r="C291" s="13" t="s">
        <v>13</v>
      </c>
      <c r="D291" s="15">
        <f>D292</f>
        <v>1181.5999999999999</v>
      </c>
      <c r="E291" s="15">
        <f t="shared" ref="E291:F291" si="81">E292</f>
        <v>1096.26</v>
      </c>
      <c r="F291" s="15">
        <f t="shared" si="81"/>
        <v>85.339999999999918</v>
      </c>
      <c r="G291" s="34">
        <f t="shared" si="73"/>
        <v>92.777589708869328</v>
      </c>
      <c r="H291" s="13"/>
      <c r="I291" s="18"/>
    </row>
    <row r="292" spans="1:9" ht="138" hidden="1" customHeight="1">
      <c r="A292" s="5"/>
      <c r="B292" s="20" t="s">
        <v>376</v>
      </c>
      <c r="C292" s="13" t="s">
        <v>13</v>
      </c>
      <c r="D292" s="15">
        <v>1181.5999999999999</v>
      </c>
      <c r="E292" s="15">
        <v>1096.26</v>
      </c>
      <c r="F292" s="15">
        <f>D292-E292</f>
        <v>85.339999999999918</v>
      </c>
      <c r="G292" s="34">
        <f t="shared" si="73"/>
        <v>92.777589708869328</v>
      </c>
      <c r="H292" s="14" t="s">
        <v>298</v>
      </c>
      <c r="I292" s="18"/>
    </row>
    <row r="293" spans="1:9" ht="111" hidden="1" customHeight="1">
      <c r="A293" s="5"/>
      <c r="B293" s="20" t="s">
        <v>377</v>
      </c>
      <c r="C293" s="13" t="s">
        <v>12</v>
      </c>
      <c r="D293" s="15">
        <v>1181.5999999999999</v>
      </c>
      <c r="E293" s="15">
        <v>1096.26</v>
      </c>
      <c r="F293" s="15">
        <f>D293-E293</f>
        <v>85.339999999999918</v>
      </c>
      <c r="G293" s="34">
        <f t="shared" si="73"/>
        <v>92.777589708869328</v>
      </c>
      <c r="H293" s="14" t="s">
        <v>298</v>
      </c>
      <c r="I293" s="18"/>
    </row>
    <row r="294" spans="1:9" ht="125.25" hidden="1" customHeight="1">
      <c r="A294" s="5" t="s">
        <v>378</v>
      </c>
      <c r="B294" s="22" t="s">
        <v>379</v>
      </c>
      <c r="C294" s="5" t="s">
        <v>12</v>
      </c>
      <c r="D294" s="9">
        <f>D295</f>
        <v>376961.9</v>
      </c>
      <c r="E294" s="9">
        <f t="shared" ref="E294:F294" si="82">E295</f>
        <v>256822.82</v>
      </c>
      <c r="F294" s="9">
        <f t="shared" si="82"/>
        <v>120139.08000000002</v>
      </c>
      <c r="G294" s="33">
        <f t="shared" si="73"/>
        <v>68.129649176747037</v>
      </c>
      <c r="H294" s="13"/>
      <c r="I294" s="18"/>
    </row>
    <row r="295" spans="1:9" ht="120" hidden="1" customHeight="1">
      <c r="A295" s="13" t="s">
        <v>380</v>
      </c>
      <c r="B295" s="20" t="s">
        <v>77</v>
      </c>
      <c r="C295" s="13" t="s">
        <v>12</v>
      </c>
      <c r="D295" s="15">
        <v>376961.9</v>
      </c>
      <c r="E295" s="15">
        <v>256822.82</v>
      </c>
      <c r="F295" s="15">
        <f>D295-E295</f>
        <v>120139.08000000002</v>
      </c>
      <c r="G295" s="34">
        <f t="shared" si="73"/>
        <v>68.129649176747037</v>
      </c>
      <c r="H295" s="14" t="s">
        <v>298</v>
      </c>
      <c r="I295" s="18"/>
    </row>
    <row r="296" spans="1:9" ht="39" hidden="1" customHeight="1">
      <c r="A296" s="66" t="s">
        <v>381</v>
      </c>
      <c r="B296" s="69" t="s">
        <v>382</v>
      </c>
      <c r="C296" s="5" t="s">
        <v>11</v>
      </c>
      <c r="D296" s="9">
        <f>D297+D298</f>
        <v>264755.75</v>
      </c>
      <c r="E296" s="9">
        <f t="shared" ref="E296:F296" si="83">E297+E298</f>
        <v>20428.07</v>
      </c>
      <c r="F296" s="9">
        <f t="shared" si="83"/>
        <v>244327.68000000002</v>
      </c>
      <c r="G296" s="33">
        <f t="shared" si="73"/>
        <v>7.7158173146381142</v>
      </c>
      <c r="H296" s="49"/>
      <c r="I296" s="18"/>
    </row>
    <row r="297" spans="1:9" ht="36.75" hidden="1" customHeight="1">
      <c r="A297" s="67"/>
      <c r="B297" s="70"/>
      <c r="C297" s="5" t="s">
        <v>12</v>
      </c>
      <c r="D297" s="9">
        <f>D300</f>
        <v>71484.05</v>
      </c>
      <c r="E297" s="9">
        <f t="shared" ref="E297:F298" si="84">E300</f>
        <v>5515.58</v>
      </c>
      <c r="F297" s="9">
        <f t="shared" si="84"/>
        <v>65968.47</v>
      </c>
      <c r="G297" s="33">
        <f t="shared" si="73"/>
        <v>7.7158191232869431</v>
      </c>
      <c r="H297" s="50"/>
      <c r="I297" s="18"/>
    </row>
    <row r="298" spans="1:9" ht="39" hidden="1" customHeight="1">
      <c r="A298" s="68"/>
      <c r="B298" s="71"/>
      <c r="C298" s="5" t="s">
        <v>13</v>
      </c>
      <c r="D298" s="9">
        <f>D301</f>
        <v>193271.7</v>
      </c>
      <c r="E298" s="9">
        <f t="shared" si="84"/>
        <v>14912.49</v>
      </c>
      <c r="F298" s="9">
        <f t="shared" si="84"/>
        <v>178359.21000000002</v>
      </c>
      <c r="G298" s="33">
        <f t="shared" si="73"/>
        <v>7.7158166456858401</v>
      </c>
      <c r="H298" s="51"/>
      <c r="I298" s="18"/>
    </row>
    <row r="299" spans="1:9" ht="30.75" hidden="1" customHeight="1">
      <c r="A299" s="49" t="s">
        <v>383</v>
      </c>
      <c r="B299" s="57" t="s">
        <v>384</v>
      </c>
      <c r="C299" s="13" t="s">
        <v>11</v>
      </c>
      <c r="D299" s="15">
        <f>D300+D301</f>
        <v>264755.75</v>
      </c>
      <c r="E299" s="15">
        <f t="shared" ref="E299:F299" si="85">E300+E301</f>
        <v>20428.07</v>
      </c>
      <c r="F299" s="15">
        <f t="shared" si="85"/>
        <v>244327.68000000002</v>
      </c>
      <c r="G299" s="34">
        <f>E299/D299*100</f>
        <v>7.7158173146381142</v>
      </c>
      <c r="H299" s="49"/>
      <c r="I299" s="18"/>
    </row>
    <row r="300" spans="1:9" ht="30.75" hidden="1" customHeight="1">
      <c r="A300" s="50"/>
      <c r="B300" s="58"/>
      <c r="C300" s="13" t="s">
        <v>12</v>
      </c>
      <c r="D300" s="15">
        <f>D302</f>
        <v>71484.05</v>
      </c>
      <c r="E300" s="15">
        <f t="shared" ref="E300:F301" si="86">E302</f>
        <v>5515.58</v>
      </c>
      <c r="F300" s="15">
        <f t="shared" si="86"/>
        <v>65968.47</v>
      </c>
      <c r="G300" s="34">
        <f t="shared" ref="G300:G303" si="87">E300/D300*100</f>
        <v>7.7158191232869431</v>
      </c>
      <c r="H300" s="50"/>
      <c r="I300" s="18"/>
    </row>
    <row r="301" spans="1:9" ht="30.75" hidden="1" customHeight="1">
      <c r="A301" s="51"/>
      <c r="B301" s="59"/>
      <c r="C301" s="13" t="s">
        <v>13</v>
      </c>
      <c r="D301" s="15">
        <f>D303</f>
        <v>193271.7</v>
      </c>
      <c r="E301" s="15">
        <f t="shared" si="86"/>
        <v>14912.49</v>
      </c>
      <c r="F301" s="15">
        <f t="shared" si="86"/>
        <v>178359.21000000002</v>
      </c>
      <c r="G301" s="34">
        <f t="shared" si="87"/>
        <v>7.7158166456858401</v>
      </c>
      <c r="H301" s="51"/>
      <c r="I301" s="18"/>
    </row>
    <row r="302" spans="1:9" ht="94.5" hidden="1">
      <c r="A302" s="5"/>
      <c r="B302" s="20" t="s">
        <v>385</v>
      </c>
      <c r="C302" s="13" t="s">
        <v>12</v>
      </c>
      <c r="D302" s="15">
        <v>71484.05</v>
      </c>
      <c r="E302" s="15">
        <v>5515.58</v>
      </c>
      <c r="F302" s="15">
        <f>D302-E302</f>
        <v>65968.47</v>
      </c>
      <c r="G302" s="34">
        <f t="shared" si="87"/>
        <v>7.7158191232869431</v>
      </c>
      <c r="H302" s="14" t="s">
        <v>298</v>
      </c>
      <c r="I302" s="18"/>
    </row>
    <row r="303" spans="1:9" ht="94.5" hidden="1">
      <c r="A303" s="5"/>
      <c r="B303" s="20" t="s">
        <v>385</v>
      </c>
      <c r="C303" s="13" t="s">
        <v>13</v>
      </c>
      <c r="D303" s="15">
        <v>193271.7</v>
      </c>
      <c r="E303" s="15">
        <v>14912.49</v>
      </c>
      <c r="F303" s="15">
        <f>D303-E303</f>
        <v>178359.21000000002</v>
      </c>
      <c r="G303" s="34">
        <f t="shared" si="87"/>
        <v>7.7158166456858401</v>
      </c>
      <c r="H303" s="14" t="s">
        <v>298</v>
      </c>
      <c r="I303" s="18"/>
    </row>
    <row r="304" spans="1:9" ht="140.25" hidden="1" customHeight="1">
      <c r="A304" s="5" t="s">
        <v>386</v>
      </c>
      <c r="B304" s="22" t="s">
        <v>387</v>
      </c>
      <c r="C304" s="5" t="s">
        <v>12</v>
      </c>
      <c r="D304" s="9">
        <f>D305</f>
        <v>14338.44</v>
      </c>
      <c r="E304" s="9">
        <f t="shared" ref="E304:F304" si="88">E305</f>
        <v>14337.79</v>
      </c>
      <c r="F304" s="9">
        <f t="shared" si="88"/>
        <v>0.6499999999996362</v>
      </c>
      <c r="G304" s="33">
        <f>E304/D304*100</f>
        <v>99.995466731387793</v>
      </c>
      <c r="H304" s="13"/>
      <c r="I304" s="18"/>
    </row>
    <row r="305" spans="1:9" ht="85.5" hidden="1" customHeight="1">
      <c r="A305" s="5" t="s">
        <v>388</v>
      </c>
      <c r="B305" s="22" t="s">
        <v>389</v>
      </c>
      <c r="C305" s="5" t="s">
        <v>12</v>
      </c>
      <c r="D305" s="9">
        <f>D306+D307</f>
        <v>14338.44</v>
      </c>
      <c r="E305" s="9">
        <f t="shared" ref="E305:F305" si="89">E306+E307</f>
        <v>14337.79</v>
      </c>
      <c r="F305" s="9">
        <f t="shared" si="89"/>
        <v>0.6499999999996362</v>
      </c>
      <c r="G305" s="33">
        <f>E305/D305*100</f>
        <v>99.995466731387793</v>
      </c>
      <c r="H305" s="13"/>
      <c r="I305" s="18"/>
    </row>
    <row r="306" spans="1:9" ht="96.75" hidden="1" customHeight="1">
      <c r="A306" s="13" t="s">
        <v>390</v>
      </c>
      <c r="B306" s="20" t="s">
        <v>307</v>
      </c>
      <c r="C306" s="13" t="s">
        <v>12</v>
      </c>
      <c r="D306" s="15">
        <v>13409.74</v>
      </c>
      <c r="E306" s="15">
        <v>13409.09</v>
      </c>
      <c r="F306" s="15">
        <f>D306-E306</f>
        <v>0.6499999999996362</v>
      </c>
      <c r="G306" s="34">
        <f t="shared" ref="G306:G332" si="90">E306/D306*100</f>
        <v>99.995152777011342</v>
      </c>
      <c r="H306" s="13"/>
      <c r="I306" s="18"/>
    </row>
    <row r="307" spans="1:9" ht="126.75" hidden="1" customHeight="1">
      <c r="A307" s="13" t="s">
        <v>391</v>
      </c>
      <c r="B307" s="20" t="s">
        <v>392</v>
      </c>
      <c r="C307" s="13" t="s">
        <v>12</v>
      </c>
      <c r="D307" s="15">
        <v>928.7</v>
      </c>
      <c r="E307" s="15">
        <v>928.7</v>
      </c>
      <c r="F307" s="15">
        <f>D307-E307</f>
        <v>0</v>
      </c>
      <c r="G307" s="34">
        <f t="shared" si="90"/>
        <v>100</v>
      </c>
      <c r="H307" s="13"/>
      <c r="I307" s="18"/>
    </row>
    <row r="308" spans="1:9" ht="30.75" customHeight="1" outlineLevel="1">
      <c r="A308" s="52" t="s">
        <v>393</v>
      </c>
      <c r="B308" s="48" t="s">
        <v>394</v>
      </c>
      <c r="C308" s="5" t="s">
        <v>11</v>
      </c>
      <c r="D308" s="9">
        <f>D309+D310</f>
        <v>823.87</v>
      </c>
      <c r="E308" s="9">
        <f t="shared" ref="E308:F308" si="91">E309+E310</f>
        <v>308.74</v>
      </c>
      <c r="F308" s="9">
        <f t="shared" si="91"/>
        <v>515.13</v>
      </c>
      <c r="G308" s="33">
        <f t="shared" si="90"/>
        <v>37.474358818745678</v>
      </c>
      <c r="H308" s="49"/>
      <c r="I308" s="10"/>
    </row>
    <row r="309" spans="1:9" ht="30.75" customHeight="1" outlineLevel="1">
      <c r="A309" s="52"/>
      <c r="B309" s="48"/>
      <c r="C309" s="5" t="s">
        <v>12</v>
      </c>
      <c r="D309" s="9">
        <f>D312</f>
        <v>231.84</v>
      </c>
      <c r="E309" s="9">
        <f t="shared" ref="E309:F310" si="92">E312</f>
        <v>92.740000000000009</v>
      </c>
      <c r="F309" s="9">
        <f t="shared" si="92"/>
        <v>139.1</v>
      </c>
      <c r="G309" s="33">
        <f t="shared" si="90"/>
        <v>40.001725327812288</v>
      </c>
      <c r="H309" s="50"/>
      <c r="I309" s="11"/>
    </row>
    <row r="310" spans="1:9" ht="30.75" customHeight="1" outlineLevel="1">
      <c r="A310" s="52"/>
      <c r="B310" s="48"/>
      <c r="C310" s="5" t="s">
        <v>13</v>
      </c>
      <c r="D310" s="9">
        <f>D313</f>
        <v>592.03</v>
      </c>
      <c r="E310" s="9">
        <f t="shared" si="92"/>
        <v>216</v>
      </c>
      <c r="F310" s="9">
        <f t="shared" si="92"/>
        <v>376.03</v>
      </c>
      <c r="G310" s="33">
        <f t="shared" si="90"/>
        <v>36.484637602824179</v>
      </c>
      <c r="H310" s="51"/>
      <c r="I310" s="12"/>
    </row>
    <row r="311" spans="1:9" ht="38.25" customHeight="1" outlineLevel="2">
      <c r="A311" s="52" t="s">
        <v>395</v>
      </c>
      <c r="B311" s="48" t="s">
        <v>396</v>
      </c>
      <c r="C311" s="5" t="s">
        <v>11</v>
      </c>
      <c r="D311" s="9">
        <f>D312+D313</f>
        <v>823.87</v>
      </c>
      <c r="E311" s="9">
        <f t="shared" ref="E311:F311" si="93">E312+E313</f>
        <v>308.74</v>
      </c>
      <c r="F311" s="9">
        <f t="shared" si="93"/>
        <v>515.13</v>
      </c>
      <c r="G311" s="33">
        <f t="shared" si="90"/>
        <v>37.474358818745678</v>
      </c>
      <c r="H311" s="10"/>
      <c r="I311" s="10"/>
    </row>
    <row r="312" spans="1:9" ht="36" customHeight="1" outlineLevel="2">
      <c r="A312" s="52"/>
      <c r="B312" s="48"/>
      <c r="C312" s="5" t="s">
        <v>12</v>
      </c>
      <c r="D312" s="9">
        <f>D315</f>
        <v>231.84</v>
      </c>
      <c r="E312" s="9">
        <f t="shared" ref="E312:F313" si="94">E315</f>
        <v>92.740000000000009</v>
      </c>
      <c r="F312" s="9">
        <f t="shared" si="94"/>
        <v>139.1</v>
      </c>
      <c r="G312" s="33">
        <f t="shared" si="90"/>
        <v>40.001725327812288</v>
      </c>
      <c r="H312" s="11"/>
      <c r="I312" s="11"/>
    </row>
    <row r="313" spans="1:9" ht="45" customHeight="1" outlineLevel="2">
      <c r="A313" s="52"/>
      <c r="B313" s="48"/>
      <c r="C313" s="5" t="s">
        <v>13</v>
      </c>
      <c r="D313" s="9">
        <f>D316</f>
        <v>592.03</v>
      </c>
      <c r="E313" s="9">
        <f t="shared" si="94"/>
        <v>216</v>
      </c>
      <c r="F313" s="9">
        <f t="shared" si="94"/>
        <v>376.03</v>
      </c>
      <c r="G313" s="33">
        <f t="shared" si="90"/>
        <v>36.484637602824179</v>
      </c>
      <c r="H313" s="12"/>
      <c r="I313" s="12"/>
    </row>
    <row r="314" spans="1:9" ht="33" customHeight="1" outlineLevel="2">
      <c r="A314" s="56" t="s">
        <v>397</v>
      </c>
      <c r="B314" s="72" t="s">
        <v>398</v>
      </c>
      <c r="C314" s="13" t="s">
        <v>11</v>
      </c>
      <c r="D314" s="15">
        <f>D315+D316</f>
        <v>823.87</v>
      </c>
      <c r="E314" s="15">
        <f t="shared" ref="E314:F314" si="95">E315+E316</f>
        <v>308.74</v>
      </c>
      <c r="F314" s="15">
        <f t="shared" si="95"/>
        <v>515.13</v>
      </c>
      <c r="G314" s="34">
        <f t="shared" si="90"/>
        <v>37.474358818745678</v>
      </c>
      <c r="H314" s="10"/>
      <c r="I314" s="10"/>
    </row>
    <row r="315" spans="1:9" ht="33" customHeight="1" outlineLevel="2">
      <c r="A315" s="56"/>
      <c r="B315" s="72"/>
      <c r="C315" s="13" t="s">
        <v>12</v>
      </c>
      <c r="D315" s="15">
        <f>D317+D318+D321</f>
        <v>231.84</v>
      </c>
      <c r="E315" s="15">
        <f t="shared" ref="E315:F315" si="96">E317+E318+E321</f>
        <v>92.740000000000009</v>
      </c>
      <c r="F315" s="15">
        <f t="shared" si="96"/>
        <v>139.1</v>
      </c>
      <c r="G315" s="34">
        <f t="shared" si="90"/>
        <v>40.001725327812288</v>
      </c>
      <c r="H315" s="11"/>
      <c r="I315" s="11"/>
    </row>
    <row r="316" spans="1:9" ht="33" customHeight="1" outlineLevel="2">
      <c r="A316" s="56"/>
      <c r="B316" s="72"/>
      <c r="C316" s="13" t="s">
        <v>13</v>
      </c>
      <c r="D316" s="15">
        <f>D319+D320</f>
        <v>592.03</v>
      </c>
      <c r="E316" s="15">
        <f t="shared" ref="E316:F316" si="97">E319+E320</f>
        <v>216</v>
      </c>
      <c r="F316" s="15">
        <f t="shared" si="97"/>
        <v>376.03</v>
      </c>
      <c r="G316" s="34">
        <f t="shared" si="90"/>
        <v>36.484637602824179</v>
      </c>
      <c r="H316" s="12"/>
      <c r="I316" s="12"/>
    </row>
    <row r="317" spans="1:9" ht="94.5" outlineLevel="3">
      <c r="A317" s="28"/>
      <c r="B317" s="14" t="s">
        <v>399</v>
      </c>
      <c r="C317" s="13" t="s">
        <v>12</v>
      </c>
      <c r="D317" s="15">
        <v>117.8</v>
      </c>
      <c r="E317" s="15">
        <v>74.5</v>
      </c>
      <c r="F317" s="15">
        <f t="shared" si="57"/>
        <v>43.3</v>
      </c>
      <c r="G317" s="34">
        <f t="shared" si="90"/>
        <v>63.242784380305608</v>
      </c>
      <c r="H317" s="14" t="s">
        <v>25</v>
      </c>
      <c r="I317" s="41" t="s">
        <v>455</v>
      </c>
    </row>
    <row r="318" spans="1:9" ht="78.75" outlineLevel="3">
      <c r="A318" s="29"/>
      <c r="B318" s="14" t="s">
        <v>400</v>
      </c>
      <c r="C318" s="13" t="s">
        <v>12</v>
      </c>
      <c r="D318" s="15">
        <v>101.2</v>
      </c>
      <c r="E318" s="15">
        <v>5.4</v>
      </c>
      <c r="F318" s="15">
        <f t="shared" si="57"/>
        <v>95.8</v>
      </c>
      <c r="G318" s="34">
        <f t="shared" si="90"/>
        <v>5.3359683794466406</v>
      </c>
      <c r="H318" s="14" t="s">
        <v>25</v>
      </c>
      <c r="I318" s="41" t="s">
        <v>456</v>
      </c>
    </row>
    <row r="319" spans="1:9" ht="94.5" outlineLevel="3">
      <c r="A319" s="28"/>
      <c r="B319" s="14" t="s">
        <v>399</v>
      </c>
      <c r="C319" s="13" t="s">
        <v>13</v>
      </c>
      <c r="D319" s="15">
        <v>318.45</v>
      </c>
      <c r="E319" s="15">
        <v>201.4</v>
      </c>
      <c r="F319" s="15">
        <f t="shared" si="57"/>
        <v>117.04999999999998</v>
      </c>
      <c r="G319" s="34">
        <f t="shared" si="90"/>
        <v>63.243837337101596</v>
      </c>
      <c r="H319" s="14" t="s">
        <v>25</v>
      </c>
      <c r="I319" s="41" t="s">
        <v>457</v>
      </c>
    </row>
    <row r="320" spans="1:9" ht="78.75" outlineLevel="3">
      <c r="A320" s="29"/>
      <c r="B320" s="14" t="s">
        <v>400</v>
      </c>
      <c r="C320" s="13" t="s">
        <v>13</v>
      </c>
      <c r="D320" s="15">
        <v>273.58</v>
      </c>
      <c r="E320" s="15">
        <v>14.6</v>
      </c>
      <c r="F320" s="15">
        <f t="shared" si="57"/>
        <v>258.97999999999996</v>
      </c>
      <c r="G320" s="34">
        <f t="shared" si="90"/>
        <v>5.3366474157467652</v>
      </c>
      <c r="H320" s="14" t="s">
        <v>25</v>
      </c>
      <c r="I320" s="41" t="s">
        <v>458</v>
      </c>
    </row>
    <row r="321" spans="1:9" ht="62.25" customHeight="1" outlineLevel="3">
      <c r="A321" s="30"/>
      <c r="B321" s="14" t="s">
        <v>401</v>
      </c>
      <c r="C321" s="13" t="s">
        <v>12</v>
      </c>
      <c r="D321" s="15">
        <v>12.84</v>
      </c>
      <c r="E321" s="15">
        <v>12.84</v>
      </c>
      <c r="F321" s="15">
        <f t="shared" si="57"/>
        <v>0</v>
      </c>
      <c r="G321" s="34">
        <f t="shared" si="90"/>
        <v>100</v>
      </c>
      <c r="H321" s="14" t="s">
        <v>25</v>
      </c>
      <c r="I321" s="38" t="s">
        <v>431</v>
      </c>
    </row>
    <row r="322" spans="1:9" ht="31.5" hidden="1">
      <c r="A322" s="5" t="s">
        <v>402</v>
      </c>
      <c r="B322" s="17" t="s">
        <v>403</v>
      </c>
      <c r="C322" s="5" t="s">
        <v>12</v>
      </c>
      <c r="D322" s="9">
        <f>D323+D326</f>
        <v>49742.7</v>
      </c>
      <c r="E322" s="9">
        <f t="shared" ref="E322:F322" si="98">E323+E326</f>
        <v>26895.919999999998</v>
      </c>
      <c r="F322" s="9">
        <f t="shared" si="98"/>
        <v>22846.78</v>
      </c>
      <c r="G322" s="33">
        <f t="shared" si="90"/>
        <v>54.07008465563792</v>
      </c>
      <c r="H322" s="14"/>
      <c r="I322" s="14"/>
    </row>
    <row r="323" spans="1:9" ht="31.5" hidden="1" outlineLevel="1">
      <c r="A323" s="5" t="s">
        <v>404</v>
      </c>
      <c r="B323" s="17" t="s">
        <v>405</v>
      </c>
      <c r="C323" s="5" t="s">
        <v>12</v>
      </c>
      <c r="D323" s="9">
        <f>D324</f>
        <v>4949</v>
      </c>
      <c r="E323" s="9">
        <f t="shared" ref="E323:F324" si="99">E324</f>
        <v>4341.5</v>
      </c>
      <c r="F323" s="9">
        <f t="shared" si="99"/>
        <v>607.5</v>
      </c>
      <c r="G323" s="33">
        <f t="shared" si="90"/>
        <v>87.724792887452011</v>
      </c>
      <c r="H323" s="14"/>
      <c r="I323" s="14"/>
    </row>
    <row r="324" spans="1:9" ht="78.75" hidden="1" outlineLevel="2">
      <c r="A324" s="5" t="s">
        <v>406</v>
      </c>
      <c r="B324" s="17" t="s">
        <v>407</v>
      </c>
      <c r="C324" s="5" t="s">
        <v>12</v>
      </c>
      <c r="D324" s="9">
        <f>D325</f>
        <v>4949</v>
      </c>
      <c r="E324" s="9">
        <f t="shared" si="99"/>
        <v>4341.5</v>
      </c>
      <c r="F324" s="9">
        <f t="shared" si="99"/>
        <v>607.5</v>
      </c>
      <c r="G324" s="33">
        <f t="shared" si="90"/>
        <v>87.724792887452011</v>
      </c>
      <c r="H324" s="14"/>
      <c r="I324" s="14"/>
    </row>
    <row r="325" spans="1:9" ht="78.75" hidden="1" outlineLevel="3">
      <c r="A325" s="13" t="s">
        <v>408</v>
      </c>
      <c r="B325" s="14" t="s">
        <v>409</v>
      </c>
      <c r="C325" s="13" t="s">
        <v>12</v>
      </c>
      <c r="D325" s="15">
        <v>4949</v>
      </c>
      <c r="E325" s="15">
        <v>4341.5</v>
      </c>
      <c r="F325" s="15">
        <f t="shared" si="57"/>
        <v>607.5</v>
      </c>
      <c r="G325" s="34">
        <f t="shared" si="90"/>
        <v>87.724792887452011</v>
      </c>
      <c r="H325" s="14" t="s">
        <v>410</v>
      </c>
      <c r="I325" s="14"/>
    </row>
    <row r="326" spans="1:9" ht="44.25" hidden="1" customHeight="1" outlineLevel="1">
      <c r="A326" s="5" t="s">
        <v>411</v>
      </c>
      <c r="B326" s="17" t="s">
        <v>412</v>
      </c>
      <c r="C326" s="5" t="s">
        <v>12</v>
      </c>
      <c r="D326" s="9">
        <f>D327</f>
        <v>44793.7</v>
      </c>
      <c r="E326" s="9">
        <f t="shared" ref="E326:F327" si="100">E327</f>
        <v>22554.42</v>
      </c>
      <c r="F326" s="9">
        <f t="shared" si="100"/>
        <v>22239.279999999999</v>
      </c>
      <c r="G326" s="33">
        <f t="shared" si="90"/>
        <v>50.351768217405571</v>
      </c>
      <c r="H326" s="14"/>
      <c r="I326" s="14"/>
    </row>
    <row r="327" spans="1:9" ht="306.75" hidden="1" customHeight="1" outlineLevel="2">
      <c r="A327" s="5" t="s">
        <v>413</v>
      </c>
      <c r="B327" s="24" t="s">
        <v>414</v>
      </c>
      <c r="C327" s="5" t="s">
        <v>12</v>
      </c>
      <c r="D327" s="9">
        <f>D328</f>
        <v>44793.7</v>
      </c>
      <c r="E327" s="9">
        <f t="shared" si="100"/>
        <v>22554.42</v>
      </c>
      <c r="F327" s="9">
        <f t="shared" si="100"/>
        <v>22239.279999999999</v>
      </c>
      <c r="G327" s="33">
        <f t="shared" si="90"/>
        <v>50.351768217405571</v>
      </c>
      <c r="H327" s="16"/>
      <c r="I327" s="16"/>
    </row>
    <row r="328" spans="1:9" ht="153.75" hidden="1" customHeight="1" outlineLevel="2">
      <c r="A328" s="13" t="s">
        <v>415</v>
      </c>
      <c r="B328" s="14" t="s">
        <v>409</v>
      </c>
      <c r="C328" s="13" t="s">
        <v>12</v>
      </c>
      <c r="D328" s="15">
        <f>D329+D330</f>
        <v>44793.7</v>
      </c>
      <c r="E328" s="15">
        <f t="shared" ref="E328:F328" si="101">E329+E330</f>
        <v>22554.42</v>
      </c>
      <c r="F328" s="15">
        <f t="shared" si="101"/>
        <v>22239.279999999999</v>
      </c>
      <c r="G328" s="34">
        <f t="shared" si="90"/>
        <v>50.351768217405571</v>
      </c>
      <c r="H328" s="16"/>
      <c r="I328" s="16"/>
    </row>
    <row r="329" spans="1:9" ht="149.25" hidden="1" customHeight="1" outlineLevel="3">
      <c r="A329" s="13"/>
      <c r="B329" s="14" t="s">
        <v>416</v>
      </c>
      <c r="C329" s="13" t="s">
        <v>12</v>
      </c>
      <c r="D329" s="15">
        <v>44193.7</v>
      </c>
      <c r="E329" s="15">
        <v>22554.42</v>
      </c>
      <c r="F329" s="15">
        <f t="shared" si="57"/>
        <v>21639.279999999999</v>
      </c>
      <c r="G329" s="34">
        <f t="shared" si="90"/>
        <v>51.035373820250399</v>
      </c>
      <c r="H329" s="14" t="s">
        <v>417</v>
      </c>
      <c r="I329" s="14"/>
    </row>
    <row r="330" spans="1:9" ht="82.5" hidden="1" customHeight="1" outlineLevel="3">
      <c r="A330" s="13"/>
      <c r="B330" s="14" t="s">
        <v>418</v>
      </c>
      <c r="C330" s="13" t="s">
        <v>12</v>
      </c>
      <c r="D330" s="15">
        <v>600</v>
      </c>
      <c r="E330" s="15">
        <v>0</v>
      </c>
      <c r="F330" s="15">
        <f t="shared" si="57"/>
        <v>600</v>
      </c>
      <c r="G330" s="34">
        <f t="shared" si="90"/>
        <v>0</v>
      </c>
      <c r="H330" s="14"/>
      <c r="I330" s="14"/>
    </row>
    <row r="331" spans="1:9" ht="63" hidden="1">
      <c r="A331" s="5" t="s">
        <v>419</v>
      </c>
      <c r="B331" s="17" t="s">
        <v>420</v>
      </c>
      <c r="C331" s="5" t="s">
        <v>12</v>
      </c>
      <c r="D331" s="9">
        <f>D332</f>
        <v>1292.3900000000001</v>
      </c>
      <c r="E331" s="9">
        <f t="shared" ref="E331:F331" si="102">E332</f>
        <v>297.12</v>
      </c>
      <c r="F331" s="9">
        <f t="shared" si="102"/>
        <v>995.2700000000001</v>
      </c>
      <c r="G331" s="33">
        <f t="shared" si="90"/>
        <v>22.989964329652814</v>
      </c>
      <c r="H331" s="14"/>
      <c r="I331" s="14"/>
    </row>
    <row r="332" spans="1:9" ht="47.25" hidden="1" outlineLevel="1">
      <c r="A332" s="13" t="s">
        <v>421</v>
      </c>
      <c r="B332" s="14" t="s">
        <v>422</v>
      </c>
      <c r="C332" s="13" t="s">
        <v>12</v>
      </c>
      <c r="D332" s="15">
        <v>1292.3900000000001</v>
      </c>
      <c r="E332" s="15">
        <v>297.12</v>
      </c>
      <c r="F332" s="15">
        <f t="shared" si="57"/>
        <v>995.2700000000001</v>
      </c>
      <c r="G332" s="34">
        <f t="shared" si="90"/>
        <v>22.989964329652814</v>
      </c>
      <c r="H332" s="14" t="s">
        <v>423</v>
      </c>
      <c r="I332" s="14"/>
    </row>
  </sheetData>
  <autoFilter ref="A6:I332"/>
  <mergeCells count="66">
    <mergeCell ref="A314:A316"/>
    <mergeCell ref="B314:B316"/>
    <mergeCell ref="A296:A298"/>
    <mergeCell ref="B296:B298"/>
    <mergeCell ref="H296:H298"/>
    <mergeCell ref="A299:A301"/>
    <mergeCell ref="B299:B301"/>
    <mergeCell ref="H299:H301"/>
    <mergeCell ref="A308:A310"/>
    <mergeCell ref="B308:B310"/>
    <mergeCell ref="H308:H310"/>
    <mergeCell ref="A311:A313"/>
    <mergeCell ref="B311:B313"/>
    <mergeCell ref="A289:A291"/>
    <mergeCell ref="B289:B291"/>
    <mergeCell ref="A256:A258"/>
    <mergeCell ref="B256:B258"/>
    <mergeCell ref="H256:H258"/>
    <mergeCell ref="A259:A261"/>
    <mergeCell ref="B259:B261"/>
    <mergeCell ref="H259:H261"/>
    <mergeCell ref="A262:A264"/>
    <mergeCell ref="B262:B264"/>
    <mergeCell ref="H262:H264"/>
    <mergeCell ref="A286:A288"/>
    <mergeCell ref="B286:B288"/>
    <mergeCell ref="A227:A229"/>
    <mergeCell ref="B227:B229"/>
    <mergeCell ref="H227:H229"/>
    <mergeCell ref="A230:A232"/>
    <mergeCell ref="B230:B232"/>
    <mergeCell ref="H230:H232"/>
    <mergeCell ref="H166:H168"/>
    <mergeCell ref="A198:A200"/>
    <mergeCell ref="B198:B200"/>
    <mergeCell ref="H198:H200"/>
    <mergeCell ref="A201:A203"/>
    <mergeCell ref="B201:B203"/>
    <mergeCell ref="A103:A106"/>
    <mergeCell ref="B103:B106"/>
    <mergeCell ref="A143:A145"/>
    <mergeCell ref="B143:B145"/>
    <mergeCell ref="A166:A168"/>
    <mergeCell ref="B166:B168"/>
    <mergeCell ref="A83:A86"/>
    <mergeCell ref="B83:B86"/>
    <mergeCell ref="H83:H86"/>
    <mergeCell ref="A11:A14"/>
    <mergeCell ref="B11:B14"/>
    <mergeCell ref="H11:H14"/>
    <mergeCell ref="A15:A17"/>
    <mergeCell ref="B15:B17"/>
    <mergeCell ref="H15:H17"/>
    <mergeCell ref="A18:A20"/>
    <mergeCell ref="B18:B20"/>
    <mergeCell ref="H18:H20"/>
    <mergeCell ref="A51:A53"/>
    <mergeCell ref="B51:B53"/>
    <mergeCell ref="A1:F1"/>
    <mergeCell ref="A2:I2"/>
    <mergeCell ref="A3:I3"/>
    <mergeCell ref="A7:A10"/>
    <mergeCell ref="B7:B10"/>
    <mergeCell ref="H7:H10"/>
    <mergeCell ref="I7:I10"/>
    <mergeCell ref="C5:G5"/>
  </mergeCells>
  <pageMargins left="0.39370078740157483" right="0.15748031496062992" top="0.27559055118110237" bottom="0.23622047244094491" header="0.19685039370078741" footer="0.15748031496062992"/>
  <pageSetup paperSize="9" scale="6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01.10.2018</vt:lpstr>
      <vt:lpstr>'на 01.10.2018'!_GoBack</vt:lpstr>
      <vt:lpstr>'на 01.10.2018'!APPT</vt:lpstr>
      <vt:lpstr>'на 01.10.2018'!LAST_CELL</vt:lpstr>
      <vt:lpstr>'на 01.10.2018'!SIGN</vt:lpstr>
    </vt:vector>
  </TitlesOfParts>
  <Company>MSR PK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Сухарева Лариса Юрьевна</dc:creator>
  <cp:lastModifiedBy>jzolotuhina</cp:lastModifiedBy>
  <cp:lastPrinted>2018-10-09T12:18:50Z</cp:lastPrinted>
  <dcterms:created xsi:type="dcterms:W3CDTF">2018-10-05T09:59:54Z</dcterms:created>
  <dcterms:modified xsi:type="dcterms:W3CDTF">2018-11-06T04:32:13Z</dcterms:modified>
</cp:coreProperties>
</file>